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Nseqshare/Protocols_2022/Protocols_io/attachments/"/>
    </mc:Choice>
  </mc:AlternateContent>
  <xr:revisionPtr revIDLastSave="0" documentId="13_ncr:1_{094F5C06-1764-DF4A-A544-C45BEA2EF549}" xr6:coauthVersionLast="47" xr6:coauthVersionMax="47" xr10:uidLastSave="{00000000-0000-0000-0000-000000000000}"/>
  <bookViews>
    <workbookView xWindow="9100" yWindow="460" windowWidth="24640" windowHeight="26200" xr2:uid="{8EA94776-65D8-7443-A42E-8BEB197D139E}"/>
  </bookViews>
  <sheets>
    <sheet name="Sheet1"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 r="C25" i="1"/>
  <c r="G30" i="1" s="1"/>
  <c r="H30" i="1" s="1"/>
  <c r="G45" i="1" l="1"/>
  <c r="H45" i="1" s="1"/>
  <c r="G47" i="1"/>
  <c r="H47" i="1" s="1"/>
  <c r="G49" i="1"/>
  <c r="H49" i="1" s="1"/>
  <c r="G50" i="1"/>
  <c r="H50" i="1" s="1"/>
  <c r="G48" i="1"/>
  <c r="H48" i="1" s="1"/>
  <c r="G51" i="1"/>
  <c r="H51" i="1" s="1"/>
  <c r="G39" i="1"/>
  <c r="H39" i="1" s="1"/>
  <c r="G46" i="1"/>
  <c r="H46" i="1" s="1"/>
  <c r="G44" i="1"/>
  <c r="H44" i="1" s="1"/>
  <c r="G26" i="1"/>
  <c r="H26" i="1" s="1"/>
  <c r="G24" i="1"/>
  <c r="H24" i="1" s="1"/>
  <c r="G40" i="1"/>
  <c r="H40" i="1" s="1"/>
  <c r="G22" i="1"/>
  <c r="H22" i="1" s="1"/>
  <c r="G37" i="1"/>
  <c r="H37" i="1" s="1"/>
  <c r="G41" i="1"/>
  <c r="H41" i="1" s="1"/>
  <c r="G23" i="1"/>
  <c r="H23" i="1" s="1"/>
  <c r="G25" i="1"/>
  <c r="H25" i="1" s="1"/>
  <c r="G38" i="1"/>
  <c r="H38" i="1" s="1"/>
  <c r="G42" i="1"/>
  <c r="H42" i="1" s="1"/>
  <c r="G19" i="1"/>
  <c r="H19" i="1" s="1"/>
  <c r="G20" i="1"/>
  <c r="H20" i="1" s="1"/>
  <c r="G28" i="1"/>
  <c r="H28" i="1" s="1"/>
  <c r="G34" i="1"/>
  <c r="H34" i="1" s="1"/>
  <c r="G29" i="1"/>
  <c r="H29" i="1" s="1"/>
  <c r="G33" i="1"/>
  <c r="H33" i="1" s="1"/>
  <c r="G31" i="1"/>
  <c r="H31" i="1" s="1"/>
  <c r="G35" i="1"/>
  <c r="H35" i="1" s="1"/>
</calcChain>
</file>

<file path=xl/sharedStrings.xml><?xml version="1.0" encoding="utf-8"?>
<sst xmlns="http://schemas.openxmlformats.org/spreadsheetml/2006/main" count="59" uniqueCount="59">
  <si>
    <t>Sequencing Depth Calculation</t>
  </si>
  <si>
    <t>Genome size (kb)</t>
  </si>
  <si>
    <t>Desired coverage depth (reads)</t>
  </si>
  <si>
    <t>Required read length (bp)</t>
  </si>
  <si>
    <t>Required total reads per sample</t>
  </si>
  <si>
    <t>Required sample number</t>
  </si>
  <si>
    <t>Cartridge type</t>
  </si>
  <si>
    <t>Samples per cartridge</t>
  </si>
  <si>
    <t>Number of cartridges required</t>
  </si>
  <si>
    <t>MiSeq v2 Nano (300/500 cycles) paired end</t>
  </si>
  <si>
    <t>MiSeq v2 Micro  (300 cycle)paired end</t>
  </si>
  <si>
    <t>MiSeq v2 (300/500 cycle) paired end</t>
  </si>
  <si>
    <t>Sequencing cartridge requirements:</t>
  </si>
  <si>
    <t>Sequencing depth requirements:</t>
  </si>
  <si>
    <t>Percentage data expeced (%)</t>
  </si>
  <si>
    <t>Adjust the genome size to the the length of the target genome in kb</t>
  </si>
  <si>
    <t>Adjust the desired depth of coverage in reads</t>
  </si>
  <si>
    <t>Adjust the sample number</t>
  </si>
  <si>
    <t>Estimate the expected %data to be on target (e.g. for viral reads where 90% is expected to be host set this to 10)</t>
  </si>
  <si>
    <t>Adjust the required read length in bp, NB this is for single or paired so for 150bp single end and 150x150bp paired end put 150</t>
  </si>
  <si>
    <t>Required reads:</t>
  </si>
  <si>
    <t>MiSeq</t>
  </si>
  <si>
    <t>iSeq 100</t>
  </si>
  <si>
    <t>iSeq 100 i1 v2 (300 cycles) paired end</t>
  </si>
  <si>
    <t>MiniSeq</t>
  </si>
  <si>
    <t>MiniSeq Rapid (100 cycles) single end</t>
  </si>
  <si>
    <t>MiSeq v3 (150/600 cycle) paired end</t>
  </si>
  <si>
    <t>MiniSeq High Output (75/150/300 cycles) single end</t>
  </si>
  <si>
    <t>MiniSeq High Output (75/150/300 cycles) paired end</t>
  </si>
  <si>
    <t>MiniSeq Mid Output (300 cycles) single end</t>
  </si>
  <si>
    <t>MiniSeq Mid Output (300 cycles) paired end</t>
  </si>
  <si>
    <t>NextSeq 500/550</t>
  </si>
  <si>
    <t>NextSeq 1000/2000</t>
  </si>
  <si>
    <t>NextSeq 500/550 Mid Output v2/2.5 (150/300 cycle) paired end</t>
  </si>
  <si>
    <t>NextSeq 500/550 High Output v2/2.5 (75 cycle) single end</t>
  </si>
  <si>
    <t>NextSeq 500/550 High Output v2/2.5 (150/300 cycle) paired end</t>
  </si>
  <si>
    <t>NextSeq 1000/2000 P1 (300 cycles) v3 single end</t>
  </si>
  <si>
    <t>NextSeq 1000/2000 P1 (300 cycles) v3 paired end</t>
  </si>
  <si>
    <t>NextSeq 1000/2000 P2 (100/200/300 cycles) v3 single end</t>
  </si>
  <si>
    <t>NextSeq 1000/2000 P2 (100/200/300 cycles) v3 paired end</t>
  </si>
  <si>
    <t>NextSeq 1000/2000 P3 (50/100/200/300 cycles) single end</t>
  </si>
  <si>
    <t>NextSeq 1000/2000 P3 (50/100/200/300 cycles) paired end</t>
  </si>
  <si>
    <t>NovaSeq 6000</t>
  </si>
  <si>
    <t>NovaSeq 6000 SP (100/200/300/500 cycles) single end</t>
  </si>
  <si>
    <t>NovaSeq 6000 SP (100/200/300/500 cycles) paired end</t>
  </si>
  <si>
    <t>NovaSeq 6000 S1 (100/200/300 cycles) single end</t>
  </si>
  <si>
    <t>NovaSeq 6000 S1 (100/200/300 cycles) paired end</t>
  </si>
  <si>
    <t>NovaSeq 6000 S2 (100/200/300 cycles) single end</t>
  </si>
  <si>
    <t>NovaSeq 6000 S2 (100/200/300 cycles) paired end</t>
  </si>
  <si>
    <t>NovaSeq 6000 S4 (35/200/300 cycles) single end</t>
  </si>
  <si>
    <t>NovaSeq 6000 S4 (35/200/300 cycles) paired end</t>
  </si>
  <si>
    <t>Total Nucleotides required per sample</t>
  </si>
  <si>
    <t>Number of reads</t>
  </si>
  <si>
    <t>Check the sequencing cartridge requirements table (blue) to determine the number of required cartridges</t>
  </si>
  <si>
    <t>Determine which sequencers you have access to</t>
  </si>
  <si>
    <t>Check the rows for that sequencer where the required read lengh is available (if paired end required ensure there are enough cycles to cover both ends eg for 150 bp paired end you need at least 300 cycles)</t>
  </si>
  <si>
    <t>Check the samples per cartridge and number of cartridges required for those rows to determine the number of samples per pool</t>
  </si>
  <si>
    <t>Complete the Sequencing depth requirement table (yellow) to calculate the total number of reads required per sample (green). Note if you already know the required number of reads per sample you can adjust this value manually</t>
  </si>
  <si>
    <t>iSeq 100 i1 v2 (300 cycles) single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</si>
</sst>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i/>
      <sz val="12"/>
      <color theme="1"/>
      <name val="Calibri"/>
      <family val="2"/>
      <scheme val="minor"/>
    </font>
    <font>
      <b/>
      <i/>
      <sz val="14"/>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s>
  <borders count="15">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2">
    <xf numFmtId="0" fontId="0" fillId="0" borderId="0"/>
    <xf numFmtId="0" fontId="1" fillId="0" borderId="0"/>
  </cellStyleXfs>
  <cellXfs count="35">
    <xf numFmtId="0" fontId="0" fillId="0" borderId="0" xfId="0"/>
    <xf numFmtId="0" fontId="3" fillId="0" borderId="0" xfId="0" applyFont="1"/>
    <xf numFmtId="0" fontId="0" fillId="0" borderId="0" xfId="0"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0" fillId="2" borderId="1" xfId="0" applyFill="1" applyBorder="1" applyAlignment="1">
      <alignment vertical="center" wrapText="1"/>
    </xf>
    <xf numFmtId="0" fontId="0" fillId="4" borderId="2" xfId="0" applyFill="1" applyBorder="1" applyAlignment="1">
      <alignment vertical="center" wrapText="1"/>
    </xf>
    <xf numFmtId="0" fontId="0" fillId="2" borderId="3" xfId="0" applyFill="1" applyBorder="1" applyAlignment="1">
      <alignment vertical="center" wrapText="1"/>
    </xf>
    <xf numFmtId="0" fontId="0" fillId="4" borderId="4" xfId="0" applyFill="1" applyBorder="1" applyAlignment="1">
      <alignment vertical="center" wrapText="1"/>
    </xf>
    <xf numFmtId="0" fontId="0" fillId="2" borderId="5" xfId="0" applyFill="1" applyBorder="1" applyAlignment="1">
      <alignment vertical="center" wrapText="1"/>
    </xf>
    <xf numFmtId="0" fontId="0" fillId="4" borderId="6" xfId="0" applyFill="1" applyBorder="1" applyAlignment="1">
      <alignment vertical="center" wrapText="1"/>
    </xf>
    <xf numFmtId="0" fontId="5" fillId="0" borderId="0" xfId="0" applyFont="1" applyAlignment="1">
      <alignment vertical="center" wrapText="1"/>
    </xf>
    <xf numFmtId="0" fontId="0" fillId="3" borderId="10" xfId="0" applyFill="1" applyBorder="1" applyAlignment="1">
      <alignment vertical="center" wrapText="1"/>
    </xf>
    <xf numFmtId="0" fontId="0" fillId="5" borderId="11" xfId="0" applyFill="1" applyBorder="1" applyAlignment="1">
      <alignment vertical="center" wrapText="1"/>
    </xf>
    <xf numFmtId="0" fontId="0" fillId="6" borderId="8" xfId="0" applyFill="1" applyBorder="1" applyAlignment="1">
      <alignment vertical="center" wrapText="1"/>
    </xf>
    <xf numFmtId="2" fontId="0" fillId="6" borderId="4" xfId="0" applyNumberFormat="1" applyFill="1" applyBorder="1" applyAlignment="1">
      <alignment vertical="center" wrapText="1"/>
    </xf>
    <xf numFmtId="0" fontId="0" fillId="9" borderId="3" xfId="0" applyFill="1" applyBorder="1" applyAlignment="1">
      <alignment vertical="center" wrapText="1"/>
    </xf>
    <xf numFmtId="0" fontId="0" fillId="9" borderId="8" xfId="0" applyFill="1" applyBorder="1" applyAlignment="1">
      <alignment vertical="center" wrapText="1"/>
    </xf>
    <xf numFmtId="0" fontId="0" fillId="9" borderId="5" xfId="0" applyFill="1" applyBorder="1" applyAlignment="1">
      <alignment vertical="center" wrapText="1"/>
    </xf>
    <xf numFmtId="0" fontId="0" fillId="9" borderId="9" xfId="0" applyFill="1" applyBorder="1" applyAlignment="1">
      <alignment vertical="center" wrapText="1"/>
    </xf>
    <xf numFmtId="0" fontId="0" fillId="6" borderId="9" xfId="0" applyFill="1" applyBorder="1" applyAlignment="1">
      <alignment vertical="center" wrapText="1"/>
    </xf>
    <xf numFmtId="2" fontId="0" fillId="6" borderId="6" xfId="0" applyNumberFormat="1" applyFill="1" applyBorder="1" applyAlignment="1">
      <alignment vertical="center" wrapText="1"/>
    </xf>
    <xf numFmtId="0" fontId="2" fillId="7" borderId="12" xfId="0" applyFont="1" applyFill="1" applyBorder="1" applyAlignment="1">
      <alignment vertical="center" wrapText="1"/>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8" borderId="8"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7"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8" borderId="4" xfId="0" applyFont="1" applyFill="1" applyBorder="1" applyAlignment="1">
      <alignment horizontal="left" vertical="center" wrapText="1"/>
    </xf>
    <xf numFmtId="1" fontId="0" fillId="4" borderId="4" xfId="0" applyNumberFormat="1" applyFill="1" applyBorder="1" applyAlignment="1">
      <alignment vertical="center" wrapText="1"/>
    </xf>
    <xf numFmtId="0" fontId="2" fillId="8" borderId="3" xfId="0" applyFont="1" applyFill="1" applyBorder="1" applyAlignment="1">
      <alignment horizontal="left" vertical="center" wrapText="1"/>
    </xf>
    <xf numFmtId="0" fontId="2" fillId="8" borderId="8" xfId="0" applyFont="1" applyFill="1" applyBorder="1" applyAlignment="1">
      <alignment horizontal="left" vertical="center" wrapText="1"/>
    </xf>
    <xf numFmtId="0" fontId="2" fillId="8" borderId="4" xfId="0" applyFont="1" applyFill="1" applyBorder="1" applyAlignment="1">
      <alignment horizontal="left" vertical="center" wrapText="1"/>
    </xf>
  </cellXfs>
  <cellStyles count="2">
    <cellStyle name="Normal" xfId="0" builtinId="0"/>
    <cellStyle name="Normal 4 3 2" xfId="1" xr:uid="{8239E9A3-C93E-3D45-9DAC-0C1873138A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142240</xdr:colOff>
      <xdr:row>0</xdr:row>
      <xdr:rowOff>50800</xdr:rowOff>
    </xdr:from>
    <xdr:to>
      <xdr:col>2</xdr:col>
      <xdr:colOff>1132840</xdr:colOff>
      <xdr:row>0</xdr:row>
      <xdr:rowOff>558800</xdr:rowOff>
    </xdr:to>
    <xdr:pic>
      <xdr:nvPicPr>
        <xdr:cNvPr id="2" name="Picture 1">
          <a:extLst>
            <a:ext uri="{FF2B5EF4-FFF2-40B4-BE49-F238E27FC236}">
              <a16:creationId xmlns:a16="http://schemas.microsoft.com/office/drawing/2014/main" id="{A9227258-973F-4DC2-F1C9-E64C31F39DE8}"/>
            </a:ext>
          </a:extLst>
        </xdr:cNvPr>
        <xdr:cNvPicPr>
          <a:picLocks noChangeAspect="1"/>
        </xdr:cNvPicPr>
      </xdr:nvPicPr>
      <xdr:blipFill>
        <a:blip xmlns:r="http://schemas.openxmlformats.org/officeDocument/2006/relationships" r:embed="rId1"/>
        <a:stretch>
          <a:fillRect/>
        </a:stretch>
      </xdr:blipFill>
      <xdr:spPr>
        <a:xfrm>
          <a:off x="142240" y="50800"/>
          <a:ext cx="4673600" cy="50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0760-3A60-534B-81A3-71259F03F496}">
  <sheetPr>
    <pageSetUpPr fitToPage="1"/>
  </sheetPr>
  <dimension ref="A1:H51"/>
  <sheetViews>
    <sheetView showGridLines="0" tabSelected="1" zoomScaleNormal="100" zoomScaleSheetLayoutView="125" workbookViewId="0">
      <selection activeCell="E19" sqref="E19"/>
    </sheetView>
  </sheetViews>
  <sheetFormatPr baseColWidth="10" defaultRowHeight="16" x14ac:dyDescent="0.2"/>
  <cols>
    <col min="1" max="1" width="10.83203125" customWidth="1"/>
    <col min="2" max="2" width="37.5" customWidth="1"/>
    <col min="3" max="3" width="17.83203125" customWidth="1"/>
    <col min="4" max="4" width="12.1640625" customWidth="1"/>
    <col min="5" max="5" width="53.83203125" customWidth="1"/>
    <col min="6" max="6" width="18.5" customWidth="1"/>
    <col min="7" max="7" width="13.6640625" customWidth="1"/>
    <col min="8" max="8" width="17.6640625" customWidth="1"/>
    <col min="9" max="12" width="10.83203125" customWidth="1"/>
  </cols>
  <sheetData>
    <row r="1" spans="1:8" ht="52" customHeight="1" x14ac:dyDescent="0.2"/>
    <row r="2" spans="1:8" ht="21" x14ac:dyDescent="0.25">
      <c r="A2" s="1" t="s">
        <v>0</v>
      </c>
    </row>
    <row r="4" spans="1:8" x14ac:dyDescent="0.2">
      <c r="A4" t="s">
        <v>57</v>
      </c>
    </row>
    <row r="5" spans="1:8" x14ac:dyDescent="0.2">
      <c r="B5" t="s">
        <v>17</v>
      </c>
    </row>
    <row r="6" spans="1:8" x14ac:dyDescent="0.2">
      <c r="B6" t="s">
        <v>15</v>
      </c>
    </row>
    <row r="7" spans="1:8" x14ac:dyDescent="0.2">
      <c r="B7" t="s">
        <v>16</v>
      </c>
    </row>
    <row r="8" spans="1:8" x14ac:dyDescent="0.2">
      <c r="B8" t="s">
        <v>18</v>
      </c>
    </row>
    <row r="9" spans="1:8" x14ac:dyDescent="0.2">
      <c r="B9" t="s">
        <v>19</v>
      </c>
    </row>
    <row r="11" spans="1:8" x14ac:dyDescent="0.2">
      <c r="A11" t="s">
        <v>53</v>
      </c>
    </row>
    <row r="12" spans="1:8" x14ac:dyDescent="0.2">
      <c r="B12" t="s">
        <v>54</v>
      </c>
    </row>
    <row r="13" spans="1:8" x14ac:dyDescent="0.2">
      <c r="B13" t="s">
        <v>55</v>
      </c>
    </row>
    <row r="14" spans="1:8" x14ac:dyDescent="0.2">
      <c r="B14" t="s">
        <v>56</v>
      </c>
    </row>
    <row r="16" spans="1:8" ht="20" thickBot="1" x14ac:dyDescent="0.25">
      <c r="B16" s="4" t="s">
        <v>13</v>
      </c>
      <c r="C16" s="2"/>
      <c r="D16" s="2"/>
      <c r="E16" s="4" t="s">
        <v>12</v>
      </c>
      <c r="F16" s="2"/>
      <c r="G16" s="2"/>
      <c r="H16" s="2"/>
    </row>
    <row r="17" spans="2:8" ht="35" thickBot="1" x14ac:dyDescent="0.25">
      <c r="B17" s="5" t="s">
        <v>5</v>
      </c>
      <c r="C17" s="6">
        <v>16</v>
      </c>
      <c r="D17" s="3"/>
      <c r="E17" s="22" t="s">
        <v>6</v>
      </c>
      <c r="F17" s="23" t="s">
        <v>52</v>
      </c>
      <c r="G17" s="23" t="s">
        <v>7</v>
      </c>
      <c r="H17" s="24" t="s">
        <v>8</v>
      </c>
    </row>
    <row r="18" spans="2:8" ht="17" x14ac:dyDescent="0.2">
      <c r="B18" s="7" t="s">
        <v>1</v>
      </c>
      <c r="C18" s="8">
        <v>100000</v>
      </c>
      <c r="D18" s="3"/>
      <c r="E18" s="26" t="s">
        <v>22</v>
      </c>
      <c r="F18" s="27"/>
      <c r="G18" s="27"/>
      <c r="H18" s="28"/>
    </row>
    <row r="19" spans="2:8" ht="17" x14ac:dyDescent="0.2">
      <c r="B19" s="7" t="s">
        <v>2</v>
      </c>
      <c r="C19" s="8">
        <v>100</v>
      </c>
      <c r="D19" s="3"/>
      <c r="E19" s="16" t="s">
        <v>58</v>
      </c>
      <c r="F19" s="17">
        <v>4000000</v>
      </c>
      <c r="G19" s="14">
        <f>F19/C$25</f>
        <v>6.0000000000000001E-3</v>
      </c>
      <c r="H19" s="15">
        <f>ROUNDUP(C$17/G19,0)</f>
        <v>2667</v>
      </c>
    </row>
    <row r="20" spans="2:8" ht="17" x14ac:dyDescent="0.2">
      <c r="B20" s="7" t="s">
        <v>14</v>
      </c>
      <c r="C20" s="8">
        <v>10</v>
      </c>
      <c r="D20" s="3"/>
      <c r="E20" s="16" t="s">
        <v>23</v>
      </c>
      <c r="F20" s="17">
        <v>8000000</v>
      </c>
      <c r="G20" s="14">
        <f>F20/C$25</f>
        <v>1.2E-2</v>
      </c>
      <c r="H20" s="15">
        <f>ROUNDUP(C$17/G20,0)</f>
        <v>1334</v>
      </c>
    </row>
    <row r="21" spans="2:8" ht="17" x14ac:dyDescent="0.2">
      <c r="B21" s="7" t="s">
        <v>51</v>
      </c>
      <c r="C21" s="31">
        <f>C18*C19*1000*(100/C20)</f>
        <v>100000000000</v>
      </c>
      <c r="D21" s="3"/>
      <c r="E21" s="29" t="s">
        <v>24</v>
      </c>
      <c r="F21" s="25"/>
      <c r="G21" s="25"/>
      <c r="H21" s="30"/>
    </row>
    <row r="22" spans="2:8" ht="18" thickBot="1" x14ac:dyDescent="0.25">
      <c r="B22" s="9" t="s">
        <v>3</v>
      </c>
      <c r="C22" s="10">
        <v>150</v>
      </c>
      <c r="D22" s="3"/>
      <c r="E22" s="16" t="s">
        <v>25</v>
      </c>
      <c r="F22" s="17">
        <v>20000000</v>
      </c>
      <c r="G22" s="14">
        <f>F22/C$25</f>
        <v>3.0000000000000002E-2</v>
      </c>
      <c r="H22" s="15">
        <f>ROUNDUP(C$17/G22,0)</f>
        <v>534</v>
      </c>
    </row>
    <row r="23" spans="2:8" ht="17" x14ac:dyDescent="0.2">
      <c r="B23" s="2"/>
      <c r="C23" s="2"/>
      <c r="D23" s="3"/>
      <c r="E23" s="16" t="s">
        <v>27</v>
      </c>
      <c r="F23" s="17">
        <v>25000000</v>
      </c>
      <c r="G23" s="14">
        <f>F23/C$25</f>
        <v>3.7500000000000006E-2</v>
      </c>
      <c r="H23" s="15">
        <f>ROUNDUP(C$17/G23,0)</f>
        <v>427</v>
      </c>
    </row>
    <row r="24" spans="2:8" ht="21" thickBot="1" x14ac:dyDescent="0.25">
      <c r="B24" s="11" t="s">
        <v>20</v>
      </c>
      <c r="C24" s="2"/>
      <c r="D24" s="3"/>
      <c r="E24" s="16" t="s">
        <v>28</v>
      </c>
      <c r="F24" s="17">
        <v>50000000</v>
      </c>
      <c r="G24" s="14">
        <f>F24/C$25</f>
        <v>7.5000000000000011E-2</v>
      </c>
      <c r="H24" s="15">
        <f>ROUNDUP(C$17/G24,0)</f>
        <v>214</v>
      </c>
    </row>
    <row r="25" spans="2:8" ht="18" thickBot="1" x14ac:dyDescent="0.25">
      <c r="B25" s="12" t="s">
        <v>4</v>
      </c>
      <c r="C25" s="13">
        <f>C21/C22</f>
        <v>666666666.66666663</v>
      </c>
      <c r="D25" s="3"/>
      <c r="E25" s="16" t="s">
        <v>29</v>
      </c>
      <c r="F25" s="17">
        <v>8000000</v>
      </c>
      <c r="G25" s="14">
        <f>F25/C$25</f>
        <v>1.2E-2</v>
      </c>
      <c r="H25" s="15">
        <f>ROUNDUP(C$17/G25,0)</f>
        <v>1334</v>
      </c>
    </row>
    <row r="26" spans="2:8" ht="17" x14ac:dyDescent="0.2">
      <c r="B26" s="2"/>
      <c r="C26" s="2"/>
      <c r="D26" s="3"/>
      <c r="E26" s="16" t="s">
        <v>30</v>
      </c>
      <c r="F26" s="17">
        <v>16000000</v>
      </c>
      <c r="G26" s="14">
        <f>F26/C$25</f>
        <v>2.4E-2</v>
      </c>
      <c r="H26" s="15">
        <f>ROUNDUP(C$17/G26,0)</f>
        <v>667</v>
      </c>
    </row>
    <row r="27" spans="2:8" x14ac:dyDescent="0.2">
      <c r="E27" s="32" t="s">
        <v>21</v>
      </c>
      <c r="F27" s="33"/>
      <c r="G27" s="33"/>
      <c r="H27" s="34"/>
    </row>
    <row r="28" spans="2:8" ht="17" x14ac:dyDescent="0.2">
      <c r="E28" s="16" t="s">
        <v>9</v>
      </c>
      <c r="F28" s="17">
        <v>2000000</v>
      </c>
      <c r="G28" s="14">
        <f>F28/C$25</f>
        <v>3.0000000000000001E-3</v>
      </c>
      <c r="H28" s="15">
        <f>ROUNDUP(C$17/G28,0)</f>
        <v>5334</v>
      </c>
    </row>
    <row r="29" spans="2:8" ht="17" x14ac:dyDescent="0.2">
      <c r="E29" s="16" t="s">
        <v>10</v>
      </c>
      <c r="F29" s="17">
        <v>8000000</v>
      </c>
      <c r="G29" s="14">
        <f>F29/C$25</f>
        <v>1.2E-2</v>
      </c>
      <c r="H29" s="15">
        <f>ROUNDUP(C$17/G29,0)</f>
        <v>1334</v>
      </c>
    </row>
    <row r="30" spans="2:8" ht="17" x14ac:dyDescent="0.2">
      <c r="E30" s="16" t="s">
        <v>11</v>
      </c>
      <c r="F30" s="17">
        <v>30000000</v>
      </c>
      <c r="G30" s="14">
        <f>F30/C$25</f>
        <v>4.5000000000000005E-2</v>
      </c>
      <c r="H30" s="15">
        <f>ROUNDUP(C$17/G30,0)</f>
        <v>356</v>
      </c>
    </row>
    <row r="31" spans="2:8" ht="17" x14ac:dyDescent="0.2">
      <c r="E31" s="16" t="s">
        <v>26</v>
      </c>
      <c r="F31" s="17">
        <v>50000000</v>
      </c>
      <c r="G31" s="14">
        <f>F31/C$25</f>
        <v>7.5000000000000011E-2</v>
      </c>
      <c r="H31" s="15">
        <f>ROUNDUP(C$17/G31,0)</f>
        <v>214</v>
      </c>
    </row>
    <row r="32" spans="2:8" x14ac:dyDescent="0.2">
      <c r="E32" s="32" t="s">
        <v>31</v>
      </c>
      <c r="F32" s="33"/>
      <c r="G32" s="33"/>
      <c r="H32" s="34"/>
    </row>
    <row r="33" spans="5:8" ht="18" customHeight="1" x14ac:dyDescent="0.2">
      <c r="E33" s="16" t="s">
        <v>33</v>
      </c>
      <c r="F33" s="17">
        <v>260000000</v>
      </c>
      <c r="G33" s="14">
        <f>F33/C$25</f>
        <v>0.39</v>
      </c>
      <c r="H33" s="15">
        <f>ROUNDUP(C$17/G33,0)</f>
        <v>42</v>
      </c>
    </row>
    <row r="34" spans="5:8" ht="17" x14ac:dyDescent="0.2">
      <c r="E34" s="16" t="s">
        <v>34</v>
      </c>
      <c r="F34" s="17">
        <v>400000000</v>
      </c>
      <c r="G34" s="14">
        <f>F34/C$25</f>
        <v>0.60000000000000009</v>
      </c>
      <c r="H34" s="15">
        <f>ROUNDUP(C$17/G34,0)</f>
        <v>27</v>
      </c>
    </row>
    <row r="35" spans="5:8" ht="19" customHeight="1" x14ac:dyDescent="0.2">
      <c r="E35" s="16" t="s">
        <v>35</v>
      </c>
      <c r="F35" s="17">
        <v>800000000</v>
      </c>
      <c r="G35" s="14">
        <f>F35/C$25</f>
        <v>1.2000000000000002</v>
      </c>
      <c r="H35" s="15">
        <f>ROUNDUP(C$17/G35,0)</f>
        <v>14</v>
      </c>
    </row>
    <row r="36" spans="5:8" x14ac:dyDescent="0.2">
      <c r="E36" s="32" t="s">
        <v>32</v>
      </c>
      <c r="F36" s="33"/>
      <c r="G36" s="33"/>
      <c r="H36" s="34"/>
    </row>
    <row r="37" spans="5:8" ht="17" x14ac:dyDescent="0.2">
      <c r="E37" s="16" t="s">
        <v>36</v>
      </c>
      <c r="F37" s="17">
        <v>100000000</v>
      </c>
      <c r="G37" s="14">
        <f t="shared" ref="G37:G42" si="0">F37/C$25</f>
        <v>0.15000000000000002</v>
      </c>
      <c r="H37" s="15">
        <f t="shared" ref="H37:H42" si="1">ROUNDUP(C$17/G37,0)</f>
        <v>107</v>
      </c>
    </row>
    <row r="38" spans="5:8" ht="17" x14ac:dyDescent="0.2">
      <c r="E38" s="16" t="s">
        <v>37</v>
      </c>
      <c r="F38" s="17">
        <v>200000000</v>
      </c>
      <c r="G38" s="14">
        <f t="shared" si="0"/>
        <v>0.30000000000000004</v>
      </c>
      <c r="H38" s="15">
        <f t="shared" si="1"/>
        <v>54</v>
      </c>
    </row>
    <row r="39" spans="5:8" ht="17" x14ac:dyDescent="0.2">
      <c r="E39" s="16" t="s">
        <v>38</v>
      </c>
      <c r="F39" s="17">
        <v>400000000</v>
      </c>
      <c r="G39" s="14">
        <f t="shared" si="0"/>
        <v>0.60000000000000009</v>
      </c>
      <c r="H39" s="15">
        <f t="shared" si="1"/>
        <v>27</v>
      </c>
    </row>
    <row r="40" spans="5:8" ht="17" x14ac:dyDescent="0.2">
      <c r="E40" s="16" t="s">
        <v>39</v>
      </c>
      <c r="F40" s="17">
        <v>800000000</v>
      </c>
      <c r="G40" s="14">
        <f t="shared" si="0"/>
        <v>1.2000000000000002</v>
      </c>
      <c r="H40" s="15">
        <f t="shared" si="1"/>
        <v>14</v>
      </c>
    </row>
    <row r="41" spans="5:8" ht="17" x14ac:dyDescent="0.2">
      <c r="E41" s="16" t="s">
        <v>40</v>
      </c>
      <c r="F41" s="17">
        <v>1200000000</v>
      </c>
      <c r="G41" s="14">
        <f t="shared" si="0"/>
        <v>1.8</v>
      </c>
      <c r="H41" s="15">
        <f t="shared" si="1"/>
        <v>9</v>
      </c>
    </row>
    <row r="42" spans="5:8" ht="17" x14ac:dyDescent="0.2">
      <c r="E42" s="16" t="s">
        <v>41</v>
      </c>
      <c r="F42" s="17">
        <v>2400000000</v>
      </c>
      <c r="G42" s="14">
        <f t="shared" si="0"/>
        <v>3.6</v>
      </c>
      <c r="H42" s="15">
        <f t="shared" si="1"/>
        <v>5</v>
      </c>
    </row>
    <row r="43" spans="5:8" x14ac:dyDescent="0.2">
      <c r="E43" s="32" t="s">
        <v>42</v>
      </c>
      <c r="F43" s="33"/>
      <c r="G43" s="33"/>
      <c r="H43" s="34"/>
    </row>
    <row r="44" spans="5:8" ht="17" x14ac:dyDescent="0.2">
      <c r="E44" s="16" t="s">
        <v>43</v>
      </c>
      <c r="F44" s="17">
        <v>725000000</v>
      </c>
      <c r="G44" s="14">
        <f t="shared" ref="G44:G51" si="2">F44/C$25</f>
        <v>1.0875000000000001</v>
      </c>
      <c r="H44" s="15">
        <f t="shared" ref="H44:H51" si="3">ROUNDUP(C$17/G44,0)</f>
        <v>15</v>
      </c>
    </row>
    <row r="45" spans="5:8" ht="17" x14ac:dyDescent="0.2">
      <c r="E45" s="16" t="s">
        <v>44</v>
      </c>
      <c r="F45" s="17">
        <v>1450000000</v>
      </c>
      <c r="G45" s="14">
        <f t="shared" si="2"/>
        <v>2.1750000000000003</v>
      </c>
      <c r="H45" s="15">
        <f t="shared" si="3"/>
        <v>8</v>
      </c>
    </row>
    <row r="46" spans="5:8" ht="17" x14ac:dyDescent="0.2">
      <c r="E46" s="16" t="s">
        <v>45</v>
      </c>
      <c r="F46" s="17">
        <v>1450000000</v>
      </c>
      <c r="G46" s="14">
        <f t="shared" si="2"/>
        <v>2.1750000000000003</v>
      </c>
      <c r="H46" s="15">
        <f t="shared" si="3"/>
        <v>8</v>
      </c>
    </row>
    <row r="47" spans="5:8" ht="17" x14ac:dyDescent="0.2">
      <c r="E47" s="16" t="s">
        <v>46</v>
      </c>
      <c r="F47" s="17">
        <v>2900000000</v>
      </c>
      <c r="G47" s="14">
        <f t="shared" si="2"/>
        <v>4.3500000000000005</v>
      </c>
      <c r="H47" s="15">
        <f t="shared" si="3"/>
        <v>4</v>
      </c>
    </row>
    <row r="48" spans="5:8" ht="17" x14ac:dyDescent="0.2">
      <c r="E48" s="16" t="s">
        <v>47</v>
      </c>
      <c r="F48" s="17">
        <v>3700000000</v>
      </c>
      <c r="G48" s="14">
        <f t="shared" si="2"/>
        <v>5.5500000000000007</v>
      </c>
      <c r="H48" s="15">
        <f t="shared" si="3"/>
        <v>3</v>
      </c>
    </row>
    <row r="49" spans="5:8" ht="17" x14ac:dyDescent="0.2">
      <c r="E49" s="16" t="s">
        <v>48</v>
      </c>
      <c r="F49" s="17">
        <v>7400000000</v>
      </c>
      <c r="G49" s="14">
        <f t="shared" si="2"/>
        <v>11.100000000000001</v>
      </c>
      <c r="H49" s="15">
        <f t="shared" si="3"/>
        <v>2</v>
      </c>
    </row>
    <row r="50" spans="5:8" ht="17" x14ac:dyDescent="0.2">
      <c r="E50" s="16" t="s">
        <v>49</v>
      </c>
      <c r="F50" s="17">
        <v>9000000000</v>
      </c>
      <c r="G50" s="14">
        <f t="shared" si="2"/>
        <v>13.5</v>
      </c>
      <c r="H50" s="15">
        <f t="shared" si="3"/>
        <v>2</v>
      </c>
    </row>
    <row r="51" spans="5:8" ht="18" thickBot="1" x14ac:dyDescent="0.25">
      <c r="E51" s="18" t="s">
        <v>50</v>
      </c>
      <c r="F51" s="19">
        <v>18000000000</v>
      </c>
      <c r="G51" s="20">
        <f t="shared" si="2"/>
        <v>27</v>
      </c>
      <c r="H51" s="21">
        <f t="shared" si="3"/>
        <v>1</v>
      </c>
    </row>
  </sheetData>
  <mergeCells count="4">
    <mergeCell ref="E43:H43"/>
    <mergeCell ref="E27:H27"/>
    <mergeCell ref="E32:H32"/>
    <mergeCell ref="E36:H36"/>
  </mergeCells>
  <pageMargins left="0.70866141732283472" right="0.70866141732283472" top="0.74803149606299213" bottom="0.74803149606299213" header="0.31496062992125984" footer="0.31496062992125984"/>
  <pageSetup paperSize="9" scale="80"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2022-10-28T10:29:12Z</dcterms:created>
  <dcterms:modified xsi:type="dcterms:W3CDTF">2022-11-24T10:48:52Z</dcterms:modified>
</cp:coreProperties>
</file>