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fa2\AC\Temp\"/>
    </mc:Choice>
  </mc:AlternateContent>
  <xr:revisionPtr revIDLastSave="0" documentId="8_{B72BC977-26FA-49B1-8CFE-83A1BA4377DB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G20" i="1"/>
  <c r="G17" i="1"/>
  <c r="H2" i="1"/>
  <c r="F6" i="1"/>
  <c r="G6" i="1"/>
  <c r="C7" i="1"/>
  <c r="D7" i="1"/>
  <c r="E7" i="1"/>
  <c r="F7" i="1"/>
  <c r="H7" i="1"/>
  <c r="F8" i="1"/>
  <c r="G8" i="1"/>
  <c r="H8" i="1"/>
  <c r="J8" i="1"/>
  <c r="F9" i="1"/>
  <c r="G9" i="1"/>
  <c r="H9" i="1"/>
  <c r="J9" i="1"/>
  <c r="F10" i="1"/>
  <c r="G10" i="1"/>
  <c r="H10" i="1"/>
  <c r="J10" i="1"/>
  <c r="F11" i="1"/>
  <c r="G11" i="1"/>
  <c r="H11" i="1"/>
  <c r="J11" i="1"/>
  <c r="F12" i="1"/>
  <c r="G12" i="1"/>
  <c r="H12" i="1"/>
  <c r="J12" i="1"/>
  <c r="F13" i="1"/>
  <c r="G13" i="1"/>
  <c r="H13" i="1"/>
  <c r="J13" i="1"/>
  <c r="F16" i="1"/>
  <c r="G16" i="1"/>
  <c r="C17" i="1"/>
  <c r="D17" i="1"/>
  <c r="E17" i="1"/>
  <c r="F17" i="1"/>
  <c r="I17" i="1"/>
  <c r="F18" i="1"/>
  <c r="G18" i="1"/>
  <c r="I18" i="1"/>
  <c r="F19" i="1"/>
  <c r="G19" i="1"/>
  <c r="I19" i="1"/>
  <c r="H20" i="1"/>
  <c r="E28" i="1" l="1"/>
  <c r="C3" i="1"/>
  <c r="G7" i="1"/>
  <c r="H19" i="1" l="1"/>
  <c r="H18" i="1"/>
  <c r="H17" i="1"/>
  <c r="H16" i="1"/>
</calcChain>
</file>

<file path=xl/sharedStrings.xml><?xml version="1.0" encoding="utf-8"?>
<sst xmlns="http://schemas.openxmlformats.org/spreadsheetml/2006/main" count="45" uniqueCount="36">
  <si>
    <t>Final reaction Volume (uL)</t>
  </si>
  <si>
    <t>Today is:</t>
  </si>
  <si>
    <t>Number of templates</t>
  </si>
  <si>
    <t>Date</t>
  </si>
  <si>
    <t>Simplified protocol with pre-made 25x primers and 2x LAMP reaction mix</t>
  </si>
  <si>
    <t>25x Primer mix</t>
  </si>
  <si>
    <t>conc</t>
  </si>
  <si>
    <t>unit</t>
  </si>
  <si>
    <t>final conc</t>
  </si>
  <si>
    <t>Volume 25X Primer mix  (uL): -&gt;</t>
  </si>
  <si>
    <t>water</t>
  </si>
  <si>
    <t>Final []</t>
  </si>
  <si>
    <t>FIP primer</t>
  </si>
  <si>
    <t>uM</t>
  </si>
  <si>
    <t>BIP primer</t>
  </si>
  <si>
    <t>F3 primer</t>
  </si>
  <si>
    <t>B3 primer</t>
  </si>
  <si>
    <t>LF primer</t>
  </si>
  <si>
    <t>LB primer</t>
  </si>
  <si>
    <t>LAMP Reaction mix</t>
  </si>
  <si>
    <t xml:space="preserve">water </t>
  </si>
  <si>
    <t xml:space="preserve">2X_LAMP_reaction_mix </t>
  </si>
  <si>
    <t>X</t>
  </si>
  <si>
    <t xml:space="preserve">25x_Primer_mix </t>
  </si>
  <si>
    <t>DNA</t>
  </si>
  <si>
    <t>ng/ul</t>
  </si>
  <si>
    <t>ng/rxn</t>
  </si>
  <si>
    <t>Number of Reactions</t>
  </si>
  <si>
    <t>Number</t>
  </si>
  <si>
    <t>Replicates</t>
  </si>
  <si>
    <t>Reactions</t>
  </si>
  <si>
    <t>Standards</t>
  </si>
  <si>
    <t>Controls (no template)</t>
  </si>
  <si>
    <t>Sample</t>
  </si>
  <si>
    <t>Extras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</si>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</sst>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/mm/yyyy"/>
  </numFmts>
  <fonts count="12">
    <font>
      <sz val="10"/>
      <name val="Arial"/>
    </font>
    <font>
      <sz val="10"/>
      <color indexed="16"/>
      <name val="Arial"/>
    </font>
    <font>
      <b/>
      <sz val="10"/>
      <color indexed="16"/>
      <name val="Arial"/>
    </font>
    <font>
      <sz val="10"/>
      <color indexed="18"/>
      <name val="Arial"/>
    </font>
    <font>
      <sz val="10"/>
      <color indexed="9"/>
      <name val="Arial"/>
    </font>
    <font>
      <b/>
      <sz val="10"/>
      <color indexed="9"/>
      <name val="Arial"/>
      <family val="2"/>
    </font>
    <font>
      <b/>
      <sz val="10"/>
      <color indexed="13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21"/>
      <name val="Arial"/>
    </font>
    <font>
      <b/>
      <sz val="10"/>
      <name val="Arial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4"/>
        <bgColor indexed="23"/>
      </patternFill>
    </fill>
    <fill>
      <patternFill patternType="solid">
        <fgColor indexed="17"/>
        <bgColor indexed="21"/>
      </patternFill>
    </fill>
    <fill>
      <patternFill patternType="solid">
        <fgColor indexed="19"/>
        <bgColor indexed="23"/>
      </patternFill>
    </fill>
    <fill>
      <patternFill patternType="solid">
        <fgColor indexed="8"/>
        <bgColor indexed="58"/>
      </patternFill>
    </fill>
    <fill>
      <patternFill patternType="solid">
        <fgColor indexed="60"/>
        <bgColor indexed="25"/>
      </patternFill>
    </fill>
  </fills>
  <borders count="30">
    <border>
      <left/>
      <right/>
      <top/>
      <bottom/>
      <diagonal/>
    </border>
    <border>
      <left style="medium">
        <color indexed="31"/>
      </left>
      <right style="thin">
        <color indexed="31"/>
      </right>
      <top style="medium">
        <color indexed="31"/>
      </top>
      <bottom style="thin">
        <color indexed="31"/>
      </bottom>
      <diagonal/>
    </border>
    <border>
      <left style="thin">
        <color indexed="31"/>
      </left>
      <right style="medium">
        <color indexed="31"/>
      </right>
      <top style="medium">
        <color indexed="31"/>
      </top>
      <bottom style="thin">
        <color indexed="31"/>
      </bottom>
      <diagonal/>
    </border>
    <border>
      <left style="medium">
        <color indexed="31"/>
      </left>
      <right style="thin">
        <color indexed="31"/>
      </right>
      <top style="thin">
        <color indexed="31"/>
      </top>
      <bottom style="medium">
        <color indexed="31"/>
      </bottom>
      <diagonal/>
    </border>
    <border>
      <left style="thin">
        <color indexed="31"/>
      </left>
      <right style="medium">
        <color indexed="31"/>
      </right>
      <top style="thin">
        <color indexed="31"/>
      </top>
      <bottom style="medium">
        <color indexed="31"/>
      </bottom>
      <diagonal/>
    </border>
    <border>
      <left style="medium">
        <color indexed="31"/>
      </left>
      <right style="medium">
        <color indexed="31"/>
      </right>
      <top style="medium">
        <color indexed="31"/>
      </top>
      <bottom style="medium">
        <color indexed="31"/>
      </bottom>
      <diagonal/>
    </border>
    <border>
      <left style="medium">
        <color indexed="31"/>
      </left>
      <right/>
      <top/>
      <bottom/>
      <diagonal/>
    </border>
    <border>
      <left/>
      <right/>
      <top style="medium">
        <color indexed="31"/>
      </top>
      <bottom style="medium">
        <color indexed="31"/>
      </bottom>
      <diagonal/>
    </border>
    <border>
      <left/>
      <right style="medium">
        <color indexed="31"/>
      </right>
      <top style="medium">
        <color indexed="31"/>
      </top>
      <bottom style="medium">
        <color indexed="31"/>
      </bottom>
      <diagonal/>
    </border>
    <border>
      <left style="thin">
        <color indexed="31"/>
      </left>
      <right/>
      <top/>
      <bottom/>
      <diagonal/>
    </border>
    <border>
      <left/>
      <right style="medium">
        <color indexed="31"/>
      </right>
      <top/>
      <bottom/>
      <diagonal/>
    </border>
    <border>
      <left style="thin">
        <color indexed="31"/>
      </left>
      <right/>
      <top/>
      <bottom style="medium">
        <color indexed="31"/>
      </bottom>
      <diagonal/>
    </border>
    <border>
      <left style="medium">
        <color indexed="31"/>
      </left>
      <right/>
      <top style="medium">
        <color indexed="31"/>
      </top>
      <bottom style="medium">
        <color indexed="31"/>
      </bottom>
      <diagonal/>
    </border>
    <border>
      <left style="thin">
        <color indexed="31"/>
      </left>
      <right/>
      <top style="medium">
        <color indexed="31"/>
      </top>
      <bottom/>
      <diagonal/>
    </border>
    <border>
      <left style="medium">
        <color indexed="31"/>
      </left>
      <right/>
      <top/>
      <bottom style="medium">
        <color indexed="31"/>
      </bottom>
      <diagonal/>
    </border>
    <border>
      <left/>
      <right/>
      <top/>
      <bottom style="medium">
        <color indexed="3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7" fillId="6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7" borderId="15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3" fillId="3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9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b val="0"/>
        <condense val="0"/>
        <extend val="0"/>
        <color indexed="13"/>
      </font>
      <fill>
        <patternFill patternType="solid">
          <fgColor indexed="37"/>
          <bgColor indexed="16"/>
        </patternFill>
      </fill>
    </dxf>
    <dxf>
      <font>
        <b val="0"/>
        <condense val="0"/>
        <extend val="0"/>
        <color indexed="13"/>
      </font>
      <fill>
        <patternFill patternType="solid">
          <fgColor indexed="37"/>
          <bgColor indexed="16"/>
        </patternFill>
      </fill>
    </dxf>
    <dxf>
      <font>
        <b val="0"/>
        <condense val="0"/>
        <extend val="0"/>
        <color indexed="5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ADAD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C27" sqref="C27"/>
    </sheetView>
  </sheetViews>
  <sheetFormatPr defaultRowHeight="12.75"/>
  <cols>
    <col min="1" max="1" width="11.5703125" customWidth="1"/>
    <col min="2" max="2" width="32.7109375" customWidth="1"/>
    <col min="7" max="7" width="19" customWidth="1"/>
    <col min="8" max="8" width="14.7109375" customWidth="1"/>
    <col min="9" max="9" width="22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3" t="s">
        <v>0</v>
      </c>
      <c r="C2" s="4">
        <v>25</v>
      </c>
      <c r="D2" s="5"/>
      <c r="E2" s="1"/>
      <c r="F2" s="1"/>
      <c r="G2" s="3" t="s">
        <v>1</v>
      </c>
      <c r="H2" s="6">
        <f ca="1">TODAY()</f>
        <v>45150</v>
      </c>
      <c r="I2" s="7"/>
      <c r="J2" s="7"/>
    </row>
    <row r="3" spans="1:10">
      <c r="A3" s="1"/>
      <c r="B3" s="8" t="s">
        <v>2</v>
      </c>
      <c r="C3" s="9">
        <f>SUM(E24:E26)</f>
        <v>4</v>
      </c>
      <c r="D3" s="5"/>
      <c r="E3" s="1"/>
      <c r="F3" s="1"/>
      <c r="G3" s="10" t="s">
        <v>3</v>
      </c>
      <c r="H3" s="11">
        <v>45142</v>
      </c>
      <c r="I3" s="12"/>
      <c r="J3" s="12"/>
    </row>
    <row r="4" spans="1:10">
      <c r="A4" s="1"/>
      <c r="B4" s="5"/>
      <c r="C4" s="13"/>
      <c r="D4" s="5"/>
      <c r="E4" s="1"/>
      <c r="F4" s="1"/>
      <c r="G4" s="14"/>
      <c r="H4" s="12"/>
      <c r="I4" s="12"/>
      <c r="J4" s="12"/>
    </row>
    <row r="5" spans="1:10">
      <c r="A5" s="1"/>
      <c r="B5" s="57" t="s">
        <v>4</v>
      </c>
      <c r="C5" s="57"/>
      <c r="D5" s="57"/>
      <c r="E5" s="57"/>
      <c r="F5" s="57"/>
      <c r="G5" s="57"/>
      <c r="H5" s="57"/>
      <c r="I5" s="57"/>
      <c r="J5" s="57"/>
    </row>
    <row r="6" spans="1:10">
      <c r="A6" s="1"/>
      <c r="B6" s="15" t="s">
        <v>5</v>
      </c>
      <c r="C6" s="16" t="s">
        <v>6</v>
      </c>
      <c r="D6" s="16" t="s">
        <v>7</v>
      </c>
      <c r="E6" s="16" t="s">
        <v>8</v>
      </c>
      <c r="F6" s="16" t="str">
        <f t="shared" ref="F6:F8" si="0">D6</f>
        <v>unit</v>
      </c>
      <c r="G6" s="17" t="str">
        <f>CONCATENATE("uL (for ",$J$6,"uL mix)")</f>
        <v>uL (for 250uL mix)</v>
      </c>
      <c r="H6" s="58" t="s">
        <v>9</v>
      </c>
      <c r="I6" s="58"/>
      <c r="J6" s="18">
        <v>250</v>
      </c>
    </row>
    <row r="7" spans="1:10">
      <c r="A7" s="1"/>
      <c r="B7" s="19" t="s">
        <v>10</v>
      </c>
      <c r="C7" s="1" t="str">
        <f>" - "</f>
        <v xml:space="preserve"> - </v>
      </c>
      <c r="D7" s="1" t="str">
        <f>" - "</f>
        <v xml:space="preserve"> - </v>
      </c>
      <c r="E7" s="1" t="str">
        <f>" - "</f>
        <v xml:space="preserve"> - </v>
      </c>
      <c r="F7" s="1" t="str">
        <f t="shared" si="0"/>
        <v xml:space="preserve"> - </v>
      </c>
      <c r="G7" s="20">
        <f>$J$6-SUM(G8:G13)</f>
        <v>155</v>
      </c>
      <c r="H7" s="21" t="str">
        <f t="shared" ref="H7:H8" si="1">B7</f>
        <v>water</v>
      </c>
      <c r="I7" s="21"/>
      <c r="J7" s="22" t="s">
        <v>11</v>
      </c>
    </row>
    <row r="8" spans="1:10">
      <c r="A8" s="1"/>
      <c r="B8" s="19" t="s">
        <v>12</v>
      </c>
      <c r="C8" s="23">
        <v>1000</v>
      </c>
      <c r="D8" s="1" t="s">
        <v>13</v>
      </c>
      <c r="E8" s="24">
        <v>40</v>
      </c>
      <c r="F8" s="1" t="str">
        <f t="shared" si="0"/>
        <v>uM</v>
      </c>
      <c r="G8" s="20">
        <f>E8*$J$6/C8</f>
        <v>10</v>
      </c>
      <c r="H8" s="21" t="str">
        <f t="shared" si="1"/>
        <v>FIP primer</v>
      </c>
      <c r="I8" s="21"/>
      <c r="J8" s="22">
        <f>E8/25</f>
        <v>1.6</v>
      </c>
    </row>
    <row r="9" spans="1:10">
      <c r="A9" s="1"/>
      <c r="B9" s="19" t="s">
        <v>14</v>
      </c>
      <c r="C9" s="23">
        <v>1000</v>
      </c>
      <c r="D9" s="1" t="s">
        <v>13</v>
      </c>
      <c r="E9" s="24">
        <v>40</v>
      </c>
      <c r="F9" s="1" t="str">
        <f t="shared" ref="F9:F13" si="2">D9</f>
        <v>uM</v>
      </c>
      <c r="G9" s="20">
        <f t="shared" ref="G9:G13" si="3">E9*$J$6/C9</f>
        <v>10</v>
      </c>
      <c r="H9" s="21" t="str">
        <f t="shared" ref="H9:H13" si="4">B9</f>
        <v>BIP primer</v>
      </c>
      <c r="I9" s="21"/>
      <c r="J9" s="22">
        <f t="shared" ref="J9:J13" si="5">E9/25</f>
        <v>1.6</v>
      </c>
    </row>
    <row r="10" spans="1:10">
      <c r="A10" s="1"/>
      <c r="B10" s="19" t="s">
        <v>15</v>
      </c>
      <c r="C10" s="25">
        <v>100</v>
      </c>
      <c r="D10" s="1" t="s">
        <v>13</v>
      </c>
      <c r="E10" s="24">
        <v>5</v>
      </c>
      <c r="F10" s="1" t="str">
        <f t="shared" si="2"/>
        <v>uM</v>
      </c>
      <c r="G10" s="20">
        <f t="shared" si="3"/>
        <v>12.5</v>
      </c>
      <c r="H10" s="21" t="str">
        <f t="shared" si="4"/>
        <v>F3 primer</v>
      </c>
      <c r="I10" s="21"/>
      <c r="J10" s="22">
        <f t="shared" si="5"/>
        <v>0.2</v>
      </c>
    </row>
    <row r="11" spans="1:10">
      <c r="A11" s="1"/>
      <c r="B11" s="19" t="s">
        <v>16</v>
      </c>
      <c r="C11" s="25">
        <v>100</v>
      </c>
      <c r="D11" s="1" t="s">
        <v>13</v>
      </c>
      <c r="E11" s="24">
        <v>5</v>
      </c>
      <c r="F11" s="1" t="str">
        <f t="shared" si="2"/>
        <v>uM</v>
      </c>
      <c r="G11" s="20">
        <f t="shared" si="3"/>
        <v>12.5</v>
      </c>
      <c r="H11" s="21" t="str">
        <f t="shared" si="4"/>
        <v>B3 primer</v>
      </c>
      <c r="I11" s="21"/>
      <c r="J11" s="22">
        <f t="shared" si="5"/>
        <v>0.2</v>
      </c>
    </row>
    <row r="12" spans="1:10">
      <c r="A12" s="1"/>
      <c r="B12" s="19" t="s">
        <v>17</v>
      </c>
      <c r="C12" s="25">
        <v>100</v>
      </c>
      <c r="D12" s="1" t="s">
        <v>13</v>
      </c>
      <c r="E12" s="24">
        <v>10</v>
      </c>
      <c r="F12" s="1" t="str">
        <f t="shared" si="2"/>
        <v>uM</v>
      </c>
      <c r="G12" s="20">
        <f t="shared" si="3"/>
        <v>25</v>
      </c>
      <c r="H12" s="21" t="str">
        <f t="shared" si="4"/>
        <v>LF primer</v>
      </c>
      <c r="I12" s="21"/>
      <c r="J12" s="22">
        <f t="shared" si="5"/>
        <v>0.4</v>
      </c>
    </row>
    <row r="13" spans="1:10">
      <c r="A13" s="1"/>
      <c r="B13" s="19" t="s">
        <v>18</v>
      </c>
      <c r="C13" s="25">
        <v>100</v>
      </c>
      <c r="D13" s="1" t="s">
        <v>13</v>
      </c>
      <c r="E13" s="24">
        <v>10</v>
      </c>
      <c r="F13" s="1" t="str">
        <f t="shared" si="2"/>
        <v>uM</v>
      </c>
      <c r="G13" s="26">
        <f t="shared" si="3"/>
        <v>25</v>
      </c>
      <c r="H13" s="21" t="str">
        <f t="shared" si="4"/>
        <v>LB primer</v>
      </c>
      <c r="I13" s="21"/>
      <c r="J13" s="22">
        <f t="shared" si="5"/>
        <v>0.4</v>
      </c>
    </row>
    <row r="14" spans="1:10">
      <c r="A14" s="1"/>
      <c r="B14" s="27"/>
      <c r="C14" s="28"/>
      <c r="D14" s="28"/>
      <c r="E14" s="28"/>
      <c r="F14" s="28"/>
      <c r="G14" s="29"/>
      <c r="H14" s="59"/>
      <c r="I14" s="59"/>
      <c r="J14" s="30"/>
    </row>
    <row r="15" spans="1:10">
      <c r="A15" s="1"/>
      <c r="B15" s="19"/>
      <c r="C15" s="1"/>
      <c r="D15" s="1"/>
      <c r="E15" s="1"/>
      <c r="F15" s="1"/>
      <c r="G15" s="31"/>
      <c r="H15" s="21"/>
      <c r="I15" s="21"/>
      <c r="J15" s="22"/>
    </row>
    <row r="16" spans="1:10">
      <c r="A16" s="1"/>
      <c r="B16" s="32" t="s">
        <v>19</v>
      </c>
      <c r="C16" s="33" t="s">
        <v>6</v>
      </c>
      <c r="D16" s="33" t="s">
        <v>7</v>
      </c>
      <c r="E16" s="33" t="s">
        <v>8</v>
      </c>
      <c r="F16" s="33" t="str">
        <f t="shared" ref="F16:F20" si="6">D16</f>
        <v>unit</v>
      </c>
      <c r="G16" s="33" t="str">
        <f>CONCATENATE("uL (for ",$C$2,"uL reaction)")</f>
        <v>uL (for 25uL reaction)</v>
      </c>
      <c r="H16" s="60" t="str">
        <f>CONCATENATE("Master Mix (for ",(E28)," tests)")</f>
        <v>Master Mix (for 5 tests)</v>
      </c>
      <c r="I16" s="60"/>
      <c r="J16" s="60"/>
    </row>
    <row r="17" spans="1:10">
      <c r="A17" s="1"/>
      <c r="B17" s="19" t="s">
        <v>20</v>
      </c>
      <c r="C17" s="1" t="str">
        <f>" - "</f>
        <v xml:space="preserve"> - </v>
      </c>
      <c r="D17" s="1" t="str">
        <f>" - "</f>
        <v xml:space="preserve"> - </v>
      </c>
      <c r="E17" s="1" t="str">
        <f>" - "</f>
        <v xml:space="preserve"> - </v>
      </c>
      <c r="F17" s="1" t="str">
        <f t="shared" si="6"/>
        <v xml:space="preserve"> - </v>
      </c>
      <c r="G17" s="1">
        <f>$C$2-SUM(G18:G20)</f>
        <v>9.5</v>
      </c>
      <c r="H17" s="34">
        <f>(E28)*G17</f>
        <v>47.5</v>
      </c>
      <c r="I17" s="21" t="str">
        <f t="shared" ref="I17:I19" si="7">LEFT(B17,FIND(" ",B17))</f>
        <v xml:space="preserve">water </v>
      </c>
      <c r="J17" s="35"/>
    </row>
    <row r="18" spans="1:10">
      <c r="A18" s="1"/>
      <c r="B18" s="36" t="s">
        <v>21</v>
      </c>
      <c r="C18" s="23">
        <v>2</v>
      </c>
      <c r="D18" s="1" t="s">
        <v>22</v>
      </c>
      <c r="E18" s="24">
        <v>1</v>
      </c>
      <c r="F18" s="1" t="str">
        <f t="shared" si="6"/>
        <v>X</v>
      </c>
      <c r="G18" s="1">
        <f t="shared" ref="G18:G20" si="8">E18*$C$2/C18</f>
        <v>12.5</v>
      </c>
      <c r="H18" s="37">
        <f>(E28)*G18</f>
        <v>62.5</v>
      </c>
      <c r="I18" s="21" t="str">
        <f t="shared" si="7"/>
        <v xml:space="preserve">2X_LAMP_reaction_mix </v>
      </c>
      <c r="J18" s="35"/>
    </row>
    <row r="19" spans="1:10">
      <c r="A19" s="1"/>
      <c r="B19" s="38" t="s">
        <v>23</v>
      </c>
      <c r="C19" s="23">
        <v>25</v>
      </c>
      <c r="D19" s="1" t="s">
        <v>22</v>
      </c>
      <c r="E19" s="24">
        <v>1</v>
      </c>
      <c r="F19" s="1" t="str">
        <f t="shared" si="6"/>
        <v>X</v>
      </c>
      <c r="G19" s="1">
        <f t="shared" si="8"/>
        <v>1</v>
      </c>
      <c r="H19" s="34">
        <f>(E28)*G19</f>
        <v>5</v>
      </c>
      <c r="I19" s="21" t="str">
        <f t="shared" si="7"/>
        <v xml:space="preserve">25x_Primer_mix </v>
      </c>
      <c r="J19" s="35"/>
    </row>
    <row r="20" spans="1:10">
      <c r="A20" s="1"/>
      <c r="B20" s="39" t="s">
        <v>24</v>
      </c>
      <c r="C20" s="23">
        <v>50</v>
      </c>
      <c r="D20" s="40" t="s">
        <v>25</v>
      </c>
      <c r="E20" s="41">
        <v>100</v>
      </c>
      <c r="F20" s="40" t="s">
        <v>26</v>
      </c>
      <c r="G20" s="40">
        <f>E20/C20</f>
        <v>2</v>
      </c>
      <c r="H20" s="61" t="str">
        <f>CONCATENATE("distribute ",$C$2-G20," uL per tube, add ",G20," uL DNA")</f>
        <v>distribute 23 uL per tube, add 2 uL DNA</v>
      </c>
      <c r="I20" s="61"/>
      <c r="J20" s="61"/>
    </row>
    <row r="21" spans="1:10">
      <c r="A21" s="1"/>
    </row>
    <row r="22" spans="1:10" ht="15">
      <c r="A22" s="1"/>
      <c r="B22" s="42" t="s">
        <v>27</v>
      </c>
    </row>
    <row r="23" spans="1:10">
      <c r="A23" s="1"/>
      <c r="B23" s="43"/>
      <c r="C23" s="44" t="s">
        <v>28</v>
      </c>
      <c r="D23" s="45" t="s">
        <v>29</v>
      </c>
      <c r="E23" s="46" t="s">
        <v>30</v>
      </c>
    </row>
    <row r="24" spans="1:10">
      <c r="A24" s="1"/>
      <c r="B24" s="47" t="s">
        <v>31</v>
      </c>
      <c r="C24" s="48">
        <v>1</v>
      </c>
      <c r="D24" s="49">
        <v>2</v>
      </c>
      <c r="E24" s="50">
        <f>C24*D24</f>
        <v>2</v>
      </c>
    </row>
    <row r="25" spans="1:10">
      <c r="A25" s="1"/>
      <c r="B25" s="47" t="s">
        <v>32</v>
      </c>
      <c r="C25" s="51">
        <v>1</v>
      </c>
      <c r="D25" s="52">
        <v>2</v>
      </c>
      <c r="E25" s="53">
        <f>C25*D25</f>
        <v>2</v>
      </c>
    </row>
    <row r="26" spans="1:10">
      <c r="A26" s="1"/>
      <c r="B26" s="47" t="s">
        <v>33</v>
      </c>
      <c r="C26" s="48">
        <v>0</v>
      </c>
      <c r="D26" s="49">
        <v>3</v>
      </c>
      <c r="E26" s="50">
        <f>C26*D26</f>
        <v>0</v>
      </c>
    </row>
    <row r="27" spans="1:10">
      <c r="A27" s="1"/>
      <c r="B27" s="47" t="s">
        <v>34</v>
      </c>
      <c r="C27" s="49">
        <v>1</v>
      </c>
      <c r="D27" s="49">
        <v>1</v>
      </c>
      <c r="E27" s="50">
        <f>C27*D27</f>
        <v>1</v>
      </c>
    </row>
    <row r="28" spans="1:10">
      <c r="A28" s="1"/>
      <c r="B28" s="54" t="s">
        <v>35</v>
      </c>
      <c r="C28" s="55"/>
      <c r="D28" s="55"/>
      <c r="E28" s="56">
        <f>SUM(E24:E27)</f>
        <v>5</v>
      </c>
    </row>
  </sheetData>
  <sheetProtection selectLockedCells="1" selectUnlockedCells="1"/>
  <mergeCells count="5">
    <mergeCell ref="B5:J5"/>
    <mergeCell ref="H6:I6"/>
    <mergeCell ref="H14:I14"/>
    <mergeCell ref="H16:J16"/>
    <mergeCell ref="H20:J20"/>
  </mergeCells>
  <conditionalFormatting sqref="C6:C20">
    <cfRule type="expression" dxfId="2" priority="1" stopIfTrue="1">
      <formula>D6="X"</formula>
    </cfRule>
  </conditionalFormatting>
  <conditionalFormatting sqref="G15 G7 G20">
    <cfRule type="cellIs" dxfId="1" priority="2" stopIfTrue="1" operator="lessThan">
      <formula>0</formula>
    </cfRule>
  </conditionalFormatting>
  <conditionalFormatting sqref="H19">
    <cfRule type="expression" dxfId="0" priority="3" stopIfTrue="1">
      <formula>$H$19&gt;$J$6</formula>
    </cfRule>
  </conditionalFormatting>
  <pageMargins left="0.74791666666666667" right="0.74791666666666667" top="0.98402777777777783" bottom="0.98402777777777783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2023-08-03T22:59:27Z</dcterms:created>
  <dcterms:modified xsi:type="dcterms:W3CDTF">2023-08-12T05:20:03Z</dcterms:modified>
  <cp:category/>
  <cp:contentStatus/>
</cp:coreProperties>
</file>