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buser\Desktop\"/>
    </mc:Choice>
  </mc:AlternateContent>
  <xr:revisionPtr revIDLastSave="0" documentId="13_ncr:1_{D3D13238-6F08-48EF-A00F-48E3ED77FA68}" xr6:coauthVersionLast="47" xr6:coauthVersionMax="47" xr10:uidLastSave="{00000000-0000-0000-0000-000000000000}"/>
  <bookViews>
    <workbookView xWindow="8040" yWindow="1275" windowWidth="20070" windowHeight="13890" xr2:uid="{B76074A4-1953-45E5-BE46-31EF484BA01F}"/>
  </bookViews>
  <sheets>
    <sheet name="lactat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" l="1"/>
  <c r="B29" i="2"/>
  <c r="C28" i="2"/>
  <c r="B28" i="2"/>
  <c r="C27" i="2"/>
  <c r="B27" i="2"/>
  <c r="C26" i="2"/>
  <c r="B26" i="2"/>
  <c r="C25" i="2"/>
  <c r="B25" i="2"/>
  <c r="C24" i="2"/>
  <c r="B24" i="2"/>
  <c r="F22" i="2" s="1"/>
  <c r="C23" i="2"/>
  <c r="B23" i="2"/>
  <c r="C22" i="2"/>
  <c r="B22" i="2"/>
  <c r="F21" i="2" l="1"/>
  <c r="F23" i="2"/>
  <c r="G39" i="2" l="1"/>
  <c r="G49" i="2" s="1"/>
  <c r="G38" i="2"/>
  <c r="G48" i="2" s="1"/>
  <c r="G37" i="2"/>
  <c r="G47" i="2" s="1"/>
  <c r="G36" i="2"/>
  <c r="G46" i="2" s="1"/>
  <c r="G35" i="2"/>
  <c r="G45" i="2" s="1"/>
  <c r="G34" i="2"/>
  <c r="G44" i="2" s="1"/>
  <c r="G33" i="2"/>
  <c r="G43" i="2" s="1"/>
  <c r="G32" i="2"/>
  <c r="G42" i="2" s="1"/>
  <c r="C38" i="2"/>
  <c r="K34" i="2"/>
  <c r="K33" i="2"/>
  <c r="F39" i="2"/>
  <c r="F49" i="2" s="1"/>
  <c r="F38" i="2"/>
  <c r="F48" i="2" s="1"/>
  <c r="F37" i="2"/>
  <c r="F47" i="2" s="1"/>
  <c r="F36" i="2"/>
  <c r="F46" i="2" s="1"/>
  <c r="F35" i="2"/>
  <c r="F45" i="2" s="1"/>
  <c r="F34" i="2"/>
  <c r="F44" i="2" s="1"/>
  <c r="F33" i="2"/>
  <c r="F43" i="2" s="1"/>
  <c r="F32" i="2"/>
  <c r="F42" i="2" s="1"/>
  <c r="C39" i="2"/>
  <c r="K37" i="2"/>
  <c r="C36" i="2"/>
  <c r="C34" i="2"/>
  <c r="C32" i="2"/>
  <c r="M39" i="2"/>
  <c r="E39" i="2"/>
  <c r="E49" i="2" s="1"/>
  <c r="M38" i="2"/>
  <c r="E38" i="2"/>
  <c r="E48" i="2" s="1"/>
  <c r="M37" i="2"/>
  <c r="E37" i="2"/>
  <c r="E47" i="2" s="1"/>
  <c r="M36" i="2"/>
  <c r="E36" i="2"/>
  <c r="E46" i="2" s="1"/>
  <c r="M35" i="2"/>
  <c r="E35" i="2"/>
  <c r="E45" i="2" s="1"/>
  <c r="M34" i="2"/>
  <c r="E34" i="2"/>
  <c r="E44" i="2" s="1"/>
  <c r="M33" i="2"/>
  <c r="E33" i="2"/>
  <c r="E43" i="2" s="1"/>
  <c r="M32" i="2"/>
  <c r="E32" i="2"/>
  <c r="E42" i="2" s="1"/>
  <c r="K38" i="2"/>
  <c r="K36" i="2"/>
  <c r="K35" i="2"/>
  <c r="K32" i="2"/>
  <c r="L39" i="2"/>
  <c r="D39" i="2"/>
  <c r="D49" i="2" s="1"/>
  <c r="L38" i="2"/>
  <c r="D38" i="2"/>
  <c r="D48" i="2" s="1"/>
  <c r="L37" i="2"/>
  <c r="D37" i="2"/>
  <c r="D47" i="2" s="1"/>
  <c r="L36" i="2"/>
  <c r="D36" i="2"/>
  <c r="D46" i="2" s="1"/>
  <c r="L35" i="2"/>
  <c r="D35" i="2"/>
  <c r="D45" i="2" s="1"/>
  <c r="L34" i="2"/>
  <c r="D34" i="2"/>
  <c r="D44" i="2" s="1"/>
  <c r="L33" i="2"/>
  <c r="D33" i="2"/>
  <c r="D43" i="2" s="1"/>
  <c r="L32" i="2"/>
  <c r="D32" i="2"/>
  <c r="D42" i="2" s="1"/>
  <c r="K39" i="2"/>
  <c r="C37" i="2"/>
  <c r="C35" i="2"/>
  <c r="C33" i="2"/>
  <c r="B36" i="2"/>
  <c r="H35" i="2"/>
  <c r="I34" i="2"/>
  <c r="J33" i="2"/>
  <c r="J38" i="2"/>
  <c r="B33" i="2"/>
  <c r="B37" i="2"/>
  <c r="B35" i="2"/>
  <c r="H34" i="2"/>
  <c r="I33" i="2"/>
  <c r="J32" i="2"/>
  <c r="H36" i="2"/>
  <c r="J39" i="2"/>
  <c r="B34" i="2"/>
  <c r="H33" i="2"/>
  <c r="I32" i="2"/>
  <c r="B39" i="2"/>
  <c r="I39" i="2"/>
  <c r="H32" i="2"/>
  <c r="I37" i="2"/>
  <c r="J36" i="2"/>
  <c r="H39" i="2"/>
  <c r="I38" i="2"/>
  <c r="J37" i="2"/>
  <c r="B32" i="2"/>
  <c r="H38" i="2"/>
  <c r="J34" i="2"/>
  <c r="B38" i="2"/>
  <c r="H37" i="2"/>
  <c r="I36" i="2"/>
  <c r="J35" i="2"/>
  <c r="I35" i="2"/>
</calcChain>
</file>

<file path=xl/sharedStrings.xml><?xml version="1.0" encoding="utf-8"?>
<sst xmlns="http://schemas.openxmlformats.org/spreadsheetml/2006/main" count="92" uniqueCount="38">
  <si>
    <t>A</t>
  </si>
  <si>
    <t>B</t>
  </si>
  <si>
    <t>C</t>
  </si>
  <si>
    <t>D</t>
  </si>
  <si>
    <t>E</t>
  </si>
  <si>
    <t>F</t>
  </si>
  <si>
    <t>G</t>
  </si>
  <si>
    <t>H</t>
  </si>
  <si>
    <t>map</t>
  </si>
  <si>
    <t>5 uL per std or sample</t>
  </si>
  <si>
    <t>all stds and samples are run in duplicate</t>
  </si>
  <si>
    <t>empty</t>
  </si>
  <si>
    <t>340 Read#12</t>
  </si>
  <si>
    <t>mM std</t>
  </si>
  <si>
    <t>A340</t>
  </si>
  <si>
    <t>slope</t>
  </si>
  <si>
    <t>intercept</t>
  </si>
  <si>
    <t>R2</t>
  </si>
  <si>
    <t>nmol</t>
  </si>
  <si>
    <t>mM lactate</t>
  </si>
  <si>
    <t>mM lact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</si>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</sst>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lactate!$C$21</c:f>
              <c:strCache>
                <c:ptCount val="1"/>
                <c:pt idx="0">
                  <c:v>mM std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lactate!$B$22:$B$29</c:f>
              <c:numCache>
                <c:formatCode>General</c:formatCode>
                <c:ptCount val="8"/>
                <c:pt idx="0">
                  <c:v>0.24299999999999999</c:v>
                </c:pt>
                <c:pt idx="1">
                  <c:v>0.3115</c:v>
                </c:pt>
                <c:pt idx="2">
                  <c:v>0.35649999999999998</c:v>
                </c:pt>
                <c:pt idx="3">
                  <c:v>0.49</c:v>
                </c:pt>
                <c:pt idx="4">
                  <c:v>0.59799999999999998</c:v>
                </c:pt>
                <c:pt idx="5">
                  <c:v>0.74</c:v>
                </c:pt>
                <c:pt idx="6">
                  <c:v>0.83450000000000002</c:v>
                </c:pt>
                <c:pt idx="7">
                  <c:v>1.3355000000000001</c:v>
                </c:pt>
              </c:numCache>
            </c:numRef>
          </c:xVal>
          <c:yVal>
            <c:numRef>
              <c:f>lactate!$C$22:$C$29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  <c:pt idx="7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99-43D9-A023-ED72C0C53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0730847"/>
        <c:axId val="2090728351"/>
      </c:scatterChart>
      <c:valAx>
        <c:axId val="2090730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0728351"/>
        <c:crosses val="autoZero"/>
        <c:crossBetween val="midCat"/>
      </c:valAx>
      <c:valAx>
        <c:axId val="20907283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0730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261936</xdr:colOff>
      <xdr:row>20</xdr:row>
      <xdr:rowOff>0</xdr:rowOff>
    </xdr:from>
    <xdr:to>
      <xdr:col>11</xdr:col>
      <xdr:colOff>57149</xdr:colOff>
      <xdr:row>28</xdr:row>
      <xdr:rowOff>157162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7A2F197-07F6-9EB8-485E-92ADE22950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70434-37AC-437A-A35D-9157306DC974}">
  <dimension ref="A1:N49"/>
  <sheetViews>
    <sheetView tabSelected="1" workbookViewId="0">
      <selection activeCell="O15" sqref="O15"/>
    </sheetView>
  </sheetViews>
  <sheetFormatPr defaultRowHeight="15" x14ac:dyDescent="0.25"/>
  <cols>
    <col min="2" max="2" width="12.140625" bestFit="1" customWidth="1"/>
    <col min="4" max="4" width="12.140625" bestFit="1" customWidth="1"/>
  </cols>
  <sheetData>
    <row r="1" spans="1:14" ht="30" customHeight="1" x14ac:dyDescent="0.25">
      <c r="A1" s="1" t="s">
        <v>8</v>
      </c>
      <c r="B1" s="8" t="s">
        <v>19</v>
      </c>
      <c r="C1" s="9"/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</row>
    <row r="2" spans="1:14" ht="15" customHeight="1" x14ac:dyDescent="0.25">
      <c r="A2" s="2" t="s">
        <v>0</v>
      </c>
      <c r="B2" s="6">
        <v>0</v>
      </c>
      <c r="C2" s="7"/>
      <c r="D2" s="6" t="s">
        <v>21</v>
      </c>
      <c r="E2" s="7"/>
      <c r="F2" s="6" t="s">
        <v>29</v>
      </c>
      <c r="G2" s="7"/>
      <c r="H2" s="6" t="s">
        <v>11</v>
      </c>
      <c r="I2" s="7"/>
      <c r="J2" s="6" t="s">
        <v>11</v>
      </c>
      <c r="K2" s="7"/>
      <c r="L2" s="6" t="s">
        <v>11</v>
      </c>
      <c r="M2" s="7"/>
      <c r="N2" t="s">
        <v>9</v>
      </c>
    </row>
    <row r="3" spans="1:14" ht="15" customHeight="1" x14ac:dyDescent="0.25">
      <c r="A3" s="2" t="s">
        <v>1</v>
      </c>
      <c r="B3" s="6">
        <v>1</v>
      </c>
      <c r="C3" s="7"/>
      <c r="D3" s="6" t="s">
        <v>22</v>
      </c>
      <c r="E3" s="7"/>
      <c r="F3" s="6" t="s">
        <v>30</v>
      </c>
      <c r="G3" s="7"/>
      <c r="H3" s="6" t="s">
        <v>11</v>
      </c>
      <c r="I3" s="7"/>
      <c r="J3" s="6" t="s">
        <v>11</v>
      </c>
      <c r="K3" s="7"/>
      <c r="L3" s="6" t="s">
        <v>11</v>
      </c>
      <c r="M3" s="7"/>
    </row>
    <row r="4" spans="1:14" ht="15" customHeight="1" x14ac:dyDescent="0.25">
      <c r="A4" s="2" t="s">
        <v>2</v>
      </c>
      <c r="B4" s="6">
        <v>2</v>
      </c>
      <c r="C4" s="7"/>
      <c r="D4" s="6" t="s">
        <v>23</v>
      </c>
      <c r="E4" s="7"/>
      <c r="F4" s="6" t="s">
        <v>31</v>
      </c>
      <c r="G4" s="7"/>
      <c r="H4" s="6" t="s">
        <v>11</v>
      </c>
      <c r="I4" s="7"/>
      <c r="J4" s="6" t="s">
        <v>11</v>
      </c>
      <c r="K4" s="7"/>
      <c r="L4" s="6" t="s">
        <v>11</v>
      </c>
      <c r="M4" s="7"/>
      <c r="N4" t="s">
        <v>10</v>
      </c>
    </row>
    <row r="5" spans="1:14" ht="15" customHeight="1" x14ac:dyDescent="0.25">
      <c r="A5" s="2" t="s">
        <v>3</v>
      </c>
      <c r="B5" s="6">
        <v>4</v>
      </c>
      <c r="C5" s="7"/>
      <c r="D5" s="6" t="s">
        <v>24</v>
      </c>
      <c r="E5" s="7"/>
      <c r="F5" s="6" t="s">
        <v>32</v>
      </c>
      <c r="G5" s="7"/>
      <c r="H5" s="6" t="s">
        <v>11</v>
      </c>
      <c r="I5" s="7"/>
      <c r="J5" s="6" t="s">
        <v>11</v>
      </c>
      <c r="K5" s="7"/>
      <c r="L5" s="6" t="s">
        <v>11</v>
      </c>
      <c r="M5" s="7"/>
    </row>
    <row r="6" spans="1:14" ht="15" customHeight="1" x14ac:dyDescent="0.25">
      <c r="A6" s="2" t="s">
        <v>4</v>
      </c>
      <c r="B6" s="6">
        <v>6</v>
      </c>
      <c r="C6" s="7"/>
      <c r="D6" s="6" t="s">
        <v>25</v>
      </c>
      <c r="E6" s="7"/>
      <c r="F6" s="6" t="s">
        <v>33</v>
      </c>
      <c r="G6" s="7"/>
      <c r="H6" s="6" t="s">
        <v>11</v>
      </c>
      <c r="I6" s="7"/>
      <c r="J6" s="6" t="s">
        <v>11</v>
      </c>
      <c r="K6" s="7"/>
      <c r="L6" s="6" t="s">
        <v>11</v>
      </c>
      <c r="M6" s="7"/>
    </row>
    <row r="7" spans="1:14" ht="15" customHeight="1" x14ac:dyDescent="0.25">
      <c r="A7" s="2" t="s">
        <v>5</v>
      </c>
      <c r="B7" s="6">
        <v>8</v>
      </c>
      <c r="C7" s="7"/>
      <c r="D7" s="6" t="s">
        <v>26</v>
      </c>
      <c r="E7" s="7"/>
      <c r="F7" s="6" t="s">
        <v>34</v>
      </c>
      <c r="G7" s="7"/>
      <c r="H7" s="6" t="s">
        <v>11</v>
      </c>
      <c r="I7" s="7"/>
      <c r="J7" s="6" t="s">
        <v>11</v>
      </c>
      <c r="K7" s="7"/>
      <c r="L7" s="6" t="s">
        <v>11</v>
      </c>
      <c r="M7" s="7"/>
    </row>
    <row r="8" spans="1:14" ht="15" customHeight="1" x14ac:dyDescent="0.25">
      <c r="A8" s="2" t="s">
        <v>6</v>
      </c>
      <c r="B8" s="6">
        <v>10</v>
      </c>
      <c r="C8" s="7"/>
      <c r="D8" s="6" t="s">
        <v>27</v>
      </c>
      <c r="E8" s="7"/>
      <c r="F8" s="6" t="s">
        <v>35</v>
      </c>
      <c r="G8" s="7"/>
      <c r="H8" s="6" t="s">
        <v>11</v>
      </c>
      <c r="I8" s="7"/>
      <c r="J8" s="6" t="s">
        <v>11</v>
      </c>
      <c r="K8" s="7"/>
      <c r="L8" s="6" t="s">
        <v>11</v>
      </c>
      <c r="M8" s="7"/>
    </row>
    <row r="9" spans="1:14" ht="15" customHeight="1" x14ac:dyDescent="0.25">
      <c r="A9" s="2" t="s">
        <v>7</v>
      </c>
      <c r="B9" s="6">
        <v>20</v>
      </c>
      <c r="C9" s="7"/>
      <c r="D9" s="6" t="s">
        <v>28</v>
      </c>
      <c r="E9" s="7"/>
      <c r="F9" s="6" t="s">
        <v>36</v>
      </c>
      <c r="G9" s="7"/>
      <c r="H9" s="6" t="s">
        <v>11</v>
      </c>
      <c r="I9" s="7"/>
      <c r="J9" s="6" t="s">
        <v>11</v>
      </c>
      <c r="K9" s="7"/>
      <c r="L9" s="6" t="s">
        <v>11</v>
      </c>
      <c r="M9" s="7"/>
    </row>
    <row r="10" spans="1:14" ht="15" customHeight="1" x14ac:dyDescent="0.25"/>
    <row r="11" spans="1:14" ht="25.5" customHeight="1" x14ac:dyDescent="0.25">
      <c r="A11" s="1" t="s">
        <v>37</v>
      </c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2">
        <v>11</v>
      </c>
      <c r="M11" s="2">
        <v>12</v>
      </c>
    </row>
    <row r="12" spans="1:14" x14ac:dyDescent="0.25">
      <c r="A12" s="2" t="s">
        <v>0</v>
      </c>
      <c r="B12" s="3">
        <v>0.24199999999999999</v>
      </c>
      <c r="C12" s="3">
        <v>0.24399999999999999</v>
      </c>
      <c r="D12" s="3">
        <v>0.69599999999999995</v>
      </c>
      <c r="E12" s="3">
        <v>0.71199999999999997</v>
      </c>
      <c r="F12" s="3">
        <v>0.65400000000000003</v>
      </c>
      <c r="G12" s="3">
        <v>0.70899999999999996</v>
      </c>
      <c r="H12" s="3">
        <v>0.13100000000000001</v>
      </c>
      <c r="I12" s="3">
        <v>0.13200000000000001</v>
      </c>
      <c r="J12" s="3">
        <v>0.13200000000000001</v>
      </c>
      <c r="K12" s="3">
        <v>0.13200000000000001</v>
      </c>
      <c r="L12" s="3">
        <v>0.13100000000000001</v>
      </c>
      <c r="M12" s="3">
        <v>0.13</v>
      </c>
    </row>
    <row r="13" spans="1:14" x14ac:dyDescent="0.25">
      <c r="A13" s="2" t="s">
        <v>1</v>
      </c>
      <c r="B13" s="3">
        <v>0.31</v>
      </c>
      <c r="C13" s="3">
        <v>0.313</v>
      </c>
      <c r="D13" s="3">
        <v>0.72899999999999998</v>
      </c>
      <c r="E13" s="3">
        <v>0.77600000000000002</v>
      </c>
      <c r="F13" s="3">
        <v>0.66400000000000003</v>
      </c>
      <c r="G13" s="3">
        <v>0.72099999999999997</v>
      </c>
      <c r="H13" s="3">
        <v>0.13500000000000001</v>
      </c>
      <c r="I13" s="3">
        <v>0.13600000000000001</v>
      </c>
      <c r="J13" s="3">
        <v>0.13600000000000001</v>
      </c>
      <c r="K13" s="3">
        <v>0.13600000000000001</v>
      </c>
      <c r="L13" s="3">
        <v>0.13300000000000001</v>
      </c>
      <c r="M13" s="3">
        <v>0.13</v>
      </c>
    </row>
    <row r="14" spans="1:14" x14ac:dyDescent="0.25">
      <c r="A14" s="2" t="s">
        <v>2</v>
      </c>
      <c r="B14" s="3">
        <v>0.35399999999999998</v>
      </c>
      <c r="C14" s="3">
        <v>0.35899999999999999</v>
      </c>
      <c r="D14" s="3">
        <v>0.67500000000000004</v>
      </c>
      <c r="E14" s="3">
        <v>0.74199999999999999</v>
      </c>
      <c r="F14" s="3">
        <v>0.69899999999999995</v>
      </c>
      <c r="G14" s="3">
        <v>0.72799999999999998</v>
      </c>
      <c r="H14" s="3">
        <v>0.13500000000000001</v>
      </c>
      <c r="I14" s="3">
        <v>0.13600000000000001</v>
      </c>
      <c r="J14" s="3">
        <v>0.13800000000000001</v>
      </c>
      <c r="K14" s="3">
        <v>0.13700000000000001</v>
      </c>
      <c r="L14" s="3">
        <v>0.13400000000000001</v>
      </c>
      <c r="M14" s="3">
        <v>0.13</v>
      </c>
    </row>
    <row r="15" spans="1:14" x14ac:dyDescent="0.25">
      <c r="A15" s="2" t="s">
        <v>3</v>
      </c>
      <c r="B15" s="3">
        <v>0.49</v>
      </c>
      <c r="C15" s="3">
        <v>0.49</v>
      </c>
      <c r="D15" s="3">
        <v>0.749</v>
      </c>
      <c r="E15" s="3">
        <v>0.74299999999999999</v>
      </c>
      <c r="F15" s="3">
        <v>0.73299999999999998</v>
      </c>
      <c r="G15" s="3">
        <v>0.76100000000000001</v>
      </c>
      <c r="H15" s="3">
        <v>0.13300000000000001</v>
      </c>
      <c r="I15" s="3">
        <v>0.13600000000000001</v>
      </c>
      <c r="J15" s="3">
        <v>0.13800000000000001</v>
      </c>
      <c r="K15" s="3">
        <v>0.13600000000000001</v>
      </c>
      <c r="L15" s="3">
        <v>0.13500000000000001</v>
      </c>
      <c r="M15" s="3">
        <v>0.13</v>
      </c>
    </row>
    <row r="16" spans="1:14" x14ac:dyDescent="0.25">
      <c r="A16" s="2" t="s">
        <v>4</v>
      </c>
      <c r="B16" s="3">
        <v>0.59799999999999998</v>
      </c>
      <c r="C16" s="3">
        <v>0.59799999999999998</v>
      </c>
      <c r="D16" s="3">
        <v>0.82299999999999995</v>
      </c>
      <c r="E16" s="3">
        <v>0.82299999999999995</v>
      </c>
      <c r="F16" s="3">
        <v>0.25700000000000001</v>
      </c>
      <c r="G16" s="3">
        <v>0.255</v>
      </c>
      <c r="H16" s="3">
        <v>0.13400000000000001</v>
      </c>
      <c r="I16" s="3">
        <v>0.13600000000000001</v>
      </c>
      <c r="J16" s="3">
        <v>0.13800000000000001</v>
      </c>
      <c r="K16" s="3">
        <v>0.13600000000000001</v>
      </c>
      <c r="L16" s="3">
        <v>0.13600000000000001</v>
      </c>
      <c r="M16" s="3">
        <v>0.13</v>
      </c>
    </row>
    <row r="17" spans="1:14" x14ac:dyDescent="0.25">
      <c r="A17" s="2" t="s">
        <v>5</v>
      </c>
      <c r="B17" s="3">
        <v>0.748</v>
      </c>
      <c r="C17" s="3">
        <v>0.73199999999999998</v>
      </c>
      <c r="D17" s="3">
        <v>0.78200000000000003</v>
      </c>
      <c r="E17" s="3">
        <v>0.86299999999999999</v>
      </c>
      <c r="F17" s="3">
        <v>0.26</v>
      </c>
      <c r="G17" s="3">
        <v>0.25600000000000001</v>
      </c>
      <c r="H17" s="3">
        <v>0.13600000000000001</v>
      </c>
      <c r="I17" s="3">
        <v>0.13700000000000001</v>
      </c>
      <c r="J17" s="3">
        <v>0.13700000000000001</v>
      </c>
      <c r="K17" s="3">
        <v>0.13600000000000001</v>
      </c>
      <c r="L17" s="3">
        <v>0.13400000000000001</v>
      </c>
      <c r="M17" s="3">
        <v>0.13</v>
      </c>
    </row>
    <row r="18" spans="1:14" x14ac:dyDescent="0.25">
      <c r="A18" s="2" t="s">
        <v>6</v>
      </c>
      <c r="B18" s="3">
        <v>0.84</v>
      </c>
      <c r="C18" s="3">
        <v>0.82899999999999996</v>
      </c>
      <c r="D18" s="3">
        <v>0.68100000000000005</v>
      </c>
      <c r="E18" s="3">
        <v>0.748</v>
      </c>
      <c r="F18" s="3">
        <v>0.252</v>
      </c>
      <c r="G18" s="3">
        <v>0.249</v>
      </c>
      <c r="H18" s="3">
        <v>0.13700000000000001</v>
      </c>
      <c r="I18" s="3">
        <v>0.13800000000000001</v>
      </c>
      <c r="J18" s="3">
        <v>0.13700000000000001</v>
      </c>
      <c r="K18" s="3">
        <v>0.13600000000000001</v>
      </c>
      <c r="L18" s="3">
        <v>0.13300000000000001</v>
      </c>
      <c r="M18" s="3">
        <v>0.13100000000000001</v>
      </c>
    </row>
    <row r="19" spans="1:14" x14ac:dyDescent="0.25">
      <c r="A19" s="2" t="s">
        <v>7</v>
      </c>
      <c r="B19" s="3">
        <v>1.3420000000000001</v>
      </c>
      <c r="C19" s="3">
        <v>1.329</v>
      </c>
      <c r="D19" s="3">
        <v>0.68799999999999994</v>
      </c>
      <c r="E19" s="3">
        <v>0.71399999999999997</v>
      </c>
      <c r="F19" s="3">
        <v>0.253</v>
      </c>
      <c r="G19" s="3">
        <v>0.255</v>
      </c>
      <c r="H19" s="3">
        <v>0.13300000000000001</v>
      </c>
      <c r="I19" s="3">
        <v>0.13300000000000001</v>
      </c>
      <c r="J19" s="3">
        <v>0.13400000000000001</v>
      </c>
      <c r="K19" s="3">
        <v>0.13400000000000001</v>
      </c>
      <c r="L19" s="3">
        <v>0.13100000000000001</v>
      </c>
      <c r="M19" s="3">
        <v>0.13</v>
      </c>
    </row>
    <row r="21" spans="1:14" x14ac:dyDescent="0.25">
      <c r="B21" s="5" t="s">
        <v>14</v>
      </c>
      <c r="C21" s="5" t="s">
        <v>13</v>
      </c>
      <c r="E21" s="5" t="s">
        <v>15</v>
      </c>
      <c r="F21">
        <f>SLOPE(C22:C29,B22:B29)</f>
        <v>18.136198427064432</v>
      </c>
    </row>
    <row r="22" spans="1:14" x14ac:dyDescent="0.25">
      <c r="B22">
        <f>AVERAGE(B12:C12)</f>
        <v>0.24299999999999999</v>
      </c>
      <c r="C22">
        <f>B2</f>
        <v>0</v>
      </c>
      <c r="E22" s="5" t="s">
        <v>16</v>
      </c>
      <c r="F22">
        <f>INTERCEPT(C22:C29,B22:B29)</f>
        <v>-4.7538247598074133</v>
      </c>
    </row>
    <row r="23" spans="1:14" x14ac:dyDescent="0.25">
      <c r="B23">
        <f t="shared" ref="B23:B29" si="0">AVERAGE(B13:C13)</f>
        <v>0.3115</v>
      </c>
      <c r="C23">
        <f t="shared" ref="C23:C29" si="1">B3</f>
        <v>1</v>
      </c>
      <c r="E23" s="5" t="s">
        <v>17</v>
      </c>
      <c r="F23">
        <f>RSQ(C22:C29,B22:B29)</f>
        <v>0.99623432855316629</v>
      </c>
    </row>
    <row r="24" spans="1:14" x14ac:dyDescent="0.25">
      <c r="B24">
        <f t="shared" si="0"/>
        <v>0.35649999999999998</v>
      </c>
      <c r="C24">
        <f t="shared" si="1"/>
        <v>2</v>
      </c>
    </row>
    <row r="25" spans="1:14" x14ac:dyDescent="0.25">
      <c r="B25">
        <f t="shared" si="0"/>
        <v>0.49</v>
      </c>
      <c r="C25">
        <f t="shared" si="1"/>
        <v>4</v>
      </c>
    </row>
    <row r="26" spans="1:14" x14ac:dyDescent="0.25">
      <c r="B26">
        <f t="shared" si="0"/>
        <v>0.59799999999999998</v>
      </c>
      <c r="C26">
        <f t="shared" si="1"/>
        <v>6</v>
      </c>
    </row>
    <row r="27" spans="1:14" x14ac:dyDescent="0.25">
      <c r="B27">
        <f t="shared" si="0"/>
        <v>0.74</v>
      </c>
      <c r="C27">
        <f t="shared" si="1"/>
        <v>8</v>
      </c>
    </row>
    <row r="28" spans="1:14" x14ac:dyDescent="0.25">
      <c r="B28">
        <f t="shared" si="0"/>
        <v>0.83450000000000002</v>
      </c>
      <c r="C28">
        <f t="shared" si="1"/>
        <v>10</v>
      </c>
    </row>
    <row r="29" spans="1:14" x14ac:dyDescent="0.25">
      <c r="B29">
        <f t="shared" si="0"/>
        <v>1.3355000000000001</v>
      </c>
      <c r="C29">
        <f t="shared" si="1"/>
        <v>20</v>
      </c>
    </row>
    <row r="31" spans="1:14" ht="30" x14ac:dyDescent="0.25">
      <c r="A31" s="1" t="s">
        <v>20</v>
      </c>
      <c r="B31" s="2">
        <v>1</v>
      </c>
      <c r="C31" s="2">
        <v>2</v>
      </c>
      <c r="D31" s="2">
        <v>3</v>
      </c>
      <c r="E31" s="2">
        <v>4</v>
      </c>
      <c r="F31" s="2">
        <v>5</v>
      </c>
      <c r="G31" s="2">
        <v>6</v>
      </c>
      <c r="H31" s="2">
        <v>7</v>
      </c>
      <c r="I31" s="2">
        <v>8</v>
      </c>
      <c r="J31" s="2">
        <v>9</v>
      </c>
      <c r="K31" s="2">
        <v>10</v>
      </c>
      <c r="L31" s="2">
        <v>11</v>
      </c>
      <c r="M31" s="2">
        <v>12</v>
      </c>
    </row>
    <row r="32" spans="1:14" ht="18" x14ac:dyDescent="0.25">
      <c r="A32" s="2" t="s">
        <v>0</v>
      </c>
      <c r="B32" s="3">
        <f>B12*$F$21+$F$22</f>
        <v>-0.36486474045782114</v>
      </c>
      <c r="C32" s="3">
        <f t="shared" ref="C32:M32" si="2">C12*$F$21+$F$22</f>
        <v>-0.32859234360369172</v>
      </c>
      <c r="D32" s="3">
        <f t="shared" si="2"/>
        <v>7.8689693454294307</v>
      </c>
      <c r="E32" s="3">
        <f t="shared" si="2"/>
        <v>8.1591485202624625</v>
      </c>
      <c r="F32" s="3">
        <f t="shared" si="2"/>
        <v>7.1072490114927263</v>
      </c>
      <c r="G32" s="3">
        <f t="shared" si="2"/>
        <v>8.1047399249812688</v>
      </c>
      <c r="H32" s="3">
        <f t="shared" si="2"/>
        <v>-2.3779827658619728</v>
      </c>
      <c r="I32" s="3">
        <f t="shared" si="2"/>
        <v>-2.3598465674349081</v>
      </c>
      <c r="J32" s="3">
        <f t="shared" si="2"/>
        <v>-2.3598465674349081</v>
      </c>
      <c r="K32" s="3">
        <f t="shared" si="2"/>
        <v>-2.3598465674349081</v>
      </c>
      <c r="L32" s="3">
        <f t="shared" si="2"/>
        <v>-2.3779827658619728</v>
      </c>
      <c r="M32" s="3">
        <f t="shared" si="2"/>
        <v>-2.396118964289037</v>
      </c>
      <c r="N32" s="4" t="s">
        <v>12</v>
      </c>
    </row>
    <row r="33" spans="1:14" ht="18" x14ac:dyDescent="0.25">
      <c r="A33" s="2" t="s">
        <v>1</v>
      </c>
      <c r="B33" s="3">
        <f t="shared" ref="B33:M39" si="3">B13*$F$21+$F$22</f>
        <v>0.86839675258256044</v>
      </c>
      <c r="C33" s="3">
        <f t="shared" si="3"/>
        <v>0.92280534786375412</v>
      </c>
      <c r="D33" s="3">
        <f t="shared" si="3"/>
        <v>8.4674638935225577</v>
      </c>
      <c r="E33" s="3">
        <f t="shared" si="3"/>
        <v>9.3198652195945861</v>
      </c>
      <c r="F33" s="3">
        <f t="shared" si="3"/>
        <v>7.2886109957633707</v>
      </c>
      <c r="G33" s="3">
        <f t="shared" si="3"/>
        <v>8.3223743061060418</v>
      </c>
      <c r="H33" s="3">
        <f t="shared" si="3"/>
        <v>-2.3054379721537148</v>
      </c>
      <c r="I33" s="3">
        <f t="shared" si="3"/>
        <v>-2.2873017737266501</v>
      </c>
      <c r="J33" s="3">
        <f t="shared" si="3"/>
        <v>-2.2873017737266501</v>
      </c>
      <c r="K33" s="3">
        <f t="shared" si="3"/>
        <v>-2.2873017737266501</v>
      </c>
      <c r="L33" s="3">
        <f t="shared" si="3"/>
        <v>-2.3417103690078438</v>
      </c>
      <c r="M33" s="3">
        <f t="shared" si="3"/>
        <v>-2.396118964289037</v>
      </c>
      <c r="N33" s="4" t="s">
        <v>12</v>
      </c>
    </row>
    <row r="34" spans="1:14" ht="18" x14ac:dyDescent="0.25">
      <c r="A34" s="2" t="s">
        <v>2</v>
      </c>
      <c r="B34" s="3">
        <f t="shared" si="3"/>
        <v>1.6663894833733952</v>
      </c>
      <c r="C34" s="3">
        <f t="shared" si="3"/>
        <v>1.7570704755087174</v>
      </c>
      <c r="D34" s="3">
        <f t="shared" si="3"/>
        <v>7.4881091784610785</v>
      </c>
      <c r="E34" s="3">
        <f t="shared" si="3"/>
        <v>8.7032344730743958</v>
      </c>
      <c r="F34" s="3">
        <f t="shared" si="3"/>
        <v>7.9233779407106244</v>
      </c>
      <c r="G34" s="3">
        <f t="shared" si="3"/>
        <v>8.4493276950954925</v>
      </c>
      <c r="H34" s="3">
        <f t="shared" si="3"/>
        <v>-2.3054379721537148</v>
      </c>
      <c r="I34" s="3">
        <f t="shared" si="3"/>
        <v>-2.2873017737266501</v>
      </c>
      <c r="J34" s="3">
        <f t="shared" si="3"/>
        <v>-2.2510293768725216</v>
      </c>
      <c r="K34" s="3">
        <f t="shared" si="3"/>
        <v>-2.2691655752995858</v>
      </c>
      <c r="L34" s="3">
        <f t="shared" si="3"/>
        <v>-2.3235741705807791</v>
      </c>
      <c r="M34" s="3">
        <f t="shared" si="3"/>
        <v>-2.396118964289037</v>
      </c>
      <c r="N34" s="4" t="s">
        <v>12</v>
      </c>
    </row>
    <row r="35" spans="1:14" ht="18" x14ac:dyDescent="0.25">
      <c r="A35" s="2" t="s">
        <v>3</v>
      </c>
      <c r="B35" s="3">
        <f t="shared" si="3"/>
        <v>4.1329124694541584</v>
      </c>
      <c r="C35" s="3">
        <f t="shared" si="3"/>
        <v>4.1329124694541584</v>
      </c>
      <c r="D35" s="3">
        <f t="shared" si="3"/>
        <v>8.8301878620638465</v>
      </c>
      <c r="E35" s="3">
        <f t="shared" si="3"/>
        <v>8.7213706715014592</v>
      </c>
      <c r="F35" s="3">
        <f t="shared" si="3"/>
        <v>8.5400086872308147</v>
      </c>
      <c r="G35" s="3">
        <f t="shared" si="3"/>
        <v>9.0478222431886195</v>
      </c>
      <c r="H35" s="3">
        <f t="shared" si="3"/>
        <v>-2.3417103690078438</v>
      </c>
      <c r="I35" s="3">
        <f t="shared" si="3"/>
        <v>-2.2873017737266501</v>
      </c>
      <c r="J35" s="3">
        <f t="shared" si="3"/>
        <v>-2.2510293768725216</v>
      </c>
      <c r="K35" s="3">
        <f t="shared" si="3"/>
        <v>-2.2873017737266501</v>
      </c>
      <c r="L35" s="3">
        <f t="shared" si="3"/>
        <v>-2.3054379721537148</v>
      </c>
      <c r="M35" s="3">
        <f t="shared" si="3"/>
        <v>-2.396118964289037</v>
      </c>
      <c r="N35" s="4" t="s">
        <v>12</v>
      </c>
    </row>
    <row r="36" spans="1:14" ht="18" x14ac:dyDescent="0.25">
      <c r="A36" s="2" t="s">
        <v>4</v>
      </c>
      <c r="B36" s="3">
        <f t="shared" si="3"/>
        <v>6.0916218995771167</v>
      </c>
      <c r="C36" s="3">
        <f t="shared" si="3"/>
        <v>6.0916218995771167</v>
      </c>
      <c r="D36" s="3">
        <f t="shared" si="3"/>
        <v>10.172266545666613</v>
      </c>
      <c r="E36" s="3">
        <f t="shared" si="3"/>
        <v>10.172266545666613</v>
      </c>
      <c r="F36" s="3">
        <f t="shared" si="3"/>
        <v>-9.2821764051854494E-2</v>
      </c>
      <c r="G36" s="3">
        <f t="shared" si="3"/>
        <v>-0.12909416090598302</v>
      </c>
      <c r="H36" s="3">
        <f t="shared" si="3"/>
        <v>-2.3235741705807791</v>
      </c>
      <c r="I36" s="3">
        <f t="shared" si="3"/>
        <v>-2.2873017737266501</v>
      </c>
      <c r="J36" s="3">
        <f t="shared" si="3"/>
        <v>-2.2510293768725216</v>
      </c>
      <c r="K36" s="3">
        <f t="shared" si="3"/>
        <v>-2.2873017737266501</v>
      </c>
      <c r="L36" s="3">
        <f t="shared" si="3"/>
        <v>-2.2873017737266501</v>
      </c>
      <c r="M36" s="3">
        <f t="shared" si="3"/>
        <v>-2.396118964289037</v>
      </c>
      <c r="N36" s="4" t="s">
        <v>12</v>
      </c>
    </row>
    <row r="37" spans="1:14" ht="18" x14ac:dyDescent="0.25">
      <c r="A37" s="2" t="s">
        <v>5</v>
      </c>
      <c r="B37" s="3">
        <f t="shared" si="3"/>
        <v>8.8120516636367814</v>
      </c>
      <c r="C37" s="3">
        <f t="shared" si="3"/>
        <v>8.5218724888037514</v>
      </c>
      <c r="D37" s="3">
        <f t="shared" si="3"/>
        <v>9.4286824101569735</v>
      </c>
      <c r="E37" s="3">
        <f t="shared" si="3"/>
        <v>10.897714482749192</v>
      </c>
      <c r="F37" s="3">
        <f t="shared" si="3"/>
        <v>-3.841316877066081E-2</v>
      </c>
      <c r="G37" s="3">
        <f t="shared" si="3"/>
        <v>-0.11095796247891876</v>
      </c>
      <c r="H37" s="3">
        <f t="shared" si="3"/>
        <v>-2.2873017737266501</v>
      </c>
      <c r="I37" s="3">
        <f t="shared" si="3"/>
        <v>-2.2691655752995858</v>
      </c>
      <c r="J37" s="3">
        <f t="shared" si="3"/>
        <v>-2.2691655752995858</v>
      </c>
      <c r="K37" s="3">
        <f t="shared" si="3"/>
        <v>-2.2873017737266501</v>
      </c>
      <c r="L37" s="3">
        <f t="shared" si="3"/>
        <v>-2.3235741705807791</v>
      </c>
      <c r="M37" s="3">
        <f t="shared" si="3"/>
        <v>-2.396118964289037</v>
      </c>
      <c r="N37" s="4" t="s">
        <v>12</v>
      </c>
    </row>
    <row r="38" spans="1:14" ht="18" x14ac:dyDescent="0.25">
      <c r="A38" s="2" t="s">
        <v>6</v>
      </c>
      <c r="B38" s="3">
        <f t="shared" si="3"/>
        <v>10.48058191892671</v>
      </c>
      <c r="C38" s="3">
        <f t="shared" si="3"/>
        <v>10.281083736229</v>
      </c>
      <c r="D38" s="3">
        <f t="shared" si="3"/>
        <v>7.5969263690234659</v>
      </c>
      <c r="E38" s="3">
        <f t="shared" si="3"/>
        <v>8.8120516636367814</v>
      </c>
      <c r="F38" s="3">
        <f t="shared" si="3"/>
        <v>-0.18350275618717671</v>
      </c>
      <c r="G38" s="3">
        <f t="shared" si="3"/>
        <v>-0.2379113514683695</v>
      </c>
      <c r="H38" s="3">
        <f t="shared" si="3"/>
        <v>-2.2691655752995858</v>
      </c>
      <c r="I38" s="3">
        <f t="shared" si="3"/>
        <v>-2.2510293768725216</v>
      </c>
      <c r="J38" s="3">
        <f t="shared" si="3"/>
        <v>-2.2691655752995858</v>
      </c>
      <c r="K38" s="3">
        <f t="shared" si="3"/>
        <v>-2.2873017737266501</v>
      </c>
      <c r="L38" s="3">
        <f t="shared" si="3"/>
        <v>-2.3417103690078438</v>
      </c>
      <c r="M38" s="3">
        <f t="shared" si="3"/>
        <v>-2.3779827658619728</v>
      </c>
      <c r="N38" s="4" t="s">
        <v>12</v>
      </c>
    </row>
    <row r="39" spans="1:14" ht="18" x14ac:dyDescent="0.25">
      <c r="A39" s="2" t="s">
        <v>7</v>
      </c>
      <c r="B39" s="3">
        <f t="shared" si="3"/>
        <v>19.584953529313054</v>
      </c>
      <c r="C39" s="3">
        <f t="shared" si="3"/>
        <v>19.349182949761214</v>
      </c>
      <c r="D39" s="3">
        <f t="shared" si="3"/>
        <v>7.7238797580129148</v>
      </c>
      <c r="E39" s="3">
        <f t="shared" si="3"/>
        <v>8.195420917116591</v>
      </c>
      <c r="F39" s="3">
        <f t="shared" si="3"/>
        <v>-0.16536655776011155</v>
      </c>
      <c r="G39" s="3">
        <f t="shared" si="3"/>
        <v>-0.12909416090598302</v>
      </c>
      <c r="H39" s="3">
        <f t="shared" si="3"/>
        <v>-2.3417103690078438</v>
      </c>
      <c r="I39" s="3">
        <f t="shared" si="3"/>
        <v>-2.3417103690078438</v>
      </c>
      <c r="J39" s="3">
        <f t="shared" si="3"/>
        <v>-2.3235741705807791</v>
      </c>
      <c r="K39" s="3">
        <f t="shared" si="3"/>
        <v>-2.3235741705807791</v>
      </c>
      <c r="L39" s="3">
        <f t="shared" si="3"/>
        <v>-2.3779827658619728</v>
      </c>
      <c r="M39" s="3">
        <f t="shared" si="3"/>
        <v>-2.396118964289037</v>
      </c>
      <c r="N39" s="4" t="s">
        <v>12</v>
      </c>
    </row>
    <row r="41" spans="1:14" x14ac:dyDescent="0.25">
      <c r="A41" s="1" t="s">
        <v>18</v>
      </c>
      <c r="B41" s="2">
        <v>1</v>
      </c>
      <c r="C41" s="2">
        <v>2</v>
      </c>
      <c r="D41" s="2">
        <v>3</v>
      </c>
      <c r="E41" s="2">
        <v>4</v>
      </c>
      <c r="F41" s="2">
        <v>5</v>
      </c>
      <c r="G41" s="2">
        <v>6</v>
      </c>
      <c r="H41" s="2">
        <v>7</v>
      </c>
      <c r="I41" s="2">
        <v>8</v>
      </c>
      <c r="J41" s="2">
        <v>9</v>
      </c>
      <c r="K41" s="2">
        <v>10</v>
      </c>
      <c r="L41" s="2">
        <v>11</v>
      </c>
      <c r="M41" s="2">
        <v>12</v>
      </c>
    </row>
    <row r="42" spans="1:14" x14ac:dyDescent="0.25">
      <c r="A42" s="2" t="s">
        <v>0</v>
      </c>
      <c r="B42" s="3"/>
      <c r="C42" s="3"/>
      <c r="D42" s="3">
        <f>D32*(1/1000)*0.1*1000*1000</f>
        <v>786.8969345429432</v>
      </c>
      <c r="E42" s="3">
        <f t="shared" ref="E42" si="4">E32*(1/1000)*0.1*1000*1000</f>
        <v>815.91485202624631</v>
      </c>
      <c r="F42" s="3">
        <f>F32*(1/1000)*0.2*1000*1000</f>
        <v>1421.4498022985454</v>
      </c>
      <c r="G42" s="3">
        <f>G32*(1/1000)*0.2*1000*1000</f>
        <v>1620.9479849962538</v>
      </c>
      <c r="H42" s="3"/>
      <c r="I42" s="3"/>
      <c r="J42" s="3"/>
      <c r="K42" s="3"/>
      <c r="L42" s="3"/>
      <c r="M42" s="3"/>
    </row>
    <row r="43" spans="1:14" x14ac:dyDescent="0.25">
      <c r="A43" s="2" t="s">
        <v>1</v>
      </c>
      <c r="B43" s="3"/>
      <c r="C43" s="3"/>
      <c r="D43" s="3">
        <f t="shared" ref="D43:G49" si="5">D33*(1/1000)*0.1*1000*1000</f>
        <v>846.74638935225585</v>
      </c>
      <c r="E43" s="3">
        <f t="shared" si="5"/>
        <v>931.98652195945863</v>
      </c>
      <c r="F43" s="3">
        <f>F33*(1/1000)*0.2*1000*1000</f>
        <v>1457.7221991526744</v>
      </c>
      <c r="G43" s="3">
        <f>G33*(1/1000)*0.2*1000*1000</f>
        <v>1664.4748612212086</v>
      </c>
      <c r="H43" s="3"/>
      <c r="I43" s="3"/>
      <c r="J43" s="3"/>
      <c r="K43" s="3"/>
      <c r="L43" s="3"/>
      <c r="M43" s="3"/>
    </row>
    <row r="44" spans="1:14" x14ac:dyDescent="0.25">
      <c r="A44" s="2" t="s">
        <v>2</v>
      </c>
      <c r="B44" s="3"/>
      <c r="C44" s="3"/>
      <c r="D44" s="3">
        <f t="shared" si="5"/>
        <v>748.81091784610794</v>
      </c>
      <c r="E44" s="3">
        <f t="shared" si="5"/>
        <v>870.32344730743966</v>
      </c>
      <c r="F44" s="3">
        <f t="shared" ref="F44:G45" si="6">F34*(1/1000)*0.2*1000*1000</f>
        <v>1584.675588142125</v>
      </c>
      <c r="G44" s="3">
        <f t="shared" si="6"/>
        <v>1689.8655390190986</v>
      </c>
      <c r="H44" s="3"/>
      <c r="I44" s="3"/>
      <c r="J44" s="3"/>
      <c r="K44" s="3"/>
      <c r="L44" s="3"/>
      <c r="M44" s="3"/>
    </row>
    <row r="45" spans="1:14" x14ac:dyDescent="0.25">
      <c r="A45" s="2" t="s">
        <v>3</v>
      </c>
      <c r="B45" s="3"/>
      <c r="C45" s="3"/>
      <c r="D45" s="3">
        <f t="shared" si="5"/>
        <v>883.01878620638479</v>
      </c>
      <c r="E45" s="3">
        <f t="shared" si="5"/>
        <v>872.13706715014598</v>
      </c>
      <c r="F45" s="3">
        <f t="shared" si="6"/>
        <v>1708.0017374461631</v>
      </c>
      <c r="G45" s="3">
        <f t="shared" si="6"/>
        <v>1809.5644486377239</v>
      </c>
      <c r="H45" s="3"/>
      <c r="I45" s="3"/>
      <c r="J45" s="3"/>
      <c r="K45" s="3"/>
      <c r="L45" s="3"/>
      <c r="M45" s="3"/>
    </row>
    <row r="46" spans="1:14" x14ac:dyDescent="0.25">
      <c r="A46" s="2" t="s">
        <v>4</v>
      </c>
      <c r="B46" s="3"/>
      <c r="C46" s="3"/>
      <c r="D46" s="3">
        <f t="shared" si="5"/>
        <v>1017.2266545666615</v>
      </c>
      <c r="E46" s="3">
        <f t="shared" si="5"/>
        <v>1017.2266545666615</v>
      </c>
      <c r="F46" s="3">
        <f t="shared" si="5"/>
        <v>-9.2821764051854512</v>
      </c>
      <c r="G46" s="3">
        <f t="shared" si="5"/>
        <v>-12.909416090598302</v>
      </c>
      <c r="H46" s="3"/>
      <c r="I46" s="3"/>
      <c r="J46" s="3"/>
      <c r="K46" s="3"/>
      <c r="L46" s="3"/>
      <c r="M46" s="3"/>
    </row>
    <row r="47" spans="1:14" x14ac:dyDescent="0.25">
      <c r="A47" s="2" t="s">
        <v>5</v>
      </c>
      <c r="B47" s="3"/>
      <c r="C47" s="3"/>
      <c r="D47" s="3">
        <f t="shared" si="5"/>
        <v>942.86824101569732</v>
      </c>
      <c r="E47" s="3">
        <f t="shared" si="5"/>
        <v>1089.7714482749195</v>
      </c>
      <c r="F47" s="3">
        <f t="shared" si="5"/>
        <v>-3.841316877066081</v>
      </c>
      <c r="G47" s="3">
        <f t="shared" si="5"/>
        <v>-11.095796247891878</v>
      </c>
      <c r="H47" s="3"/>
      <c r="I47" s="3"/>
      <c r="J47" s="3"/>
      <c r="K47" s="3"/>
      <c r="L47" s="3"/>
      <c r="M47" s="3"/>
    </row>
    <row r="48" spans="1:14" x14ac:dyDescent="0.25">
      <c r="A48" s="2" t="s">
        <v>6</v>
      </c>
      <c r="B48" s="3"/>
      <c r="C48" s="3"/>
      <c r="D48" s="3">
        <f>D38*(1/1000)*0.2*1000*1000</f>
        <v>1519.385273804693</v>
      </c>
      <c r="E48" s="3">
        <f>E38*(1/1000)*0.2*1000*1000</f>
        <v>1762.4103327273565</v>
      </c>
      <c r="F48" s="3">
        <f t="shared" si="5"/>
        <v>-18.350275618717674</v>
      </c>
      <c r="G48" s="3">
        <f t="shared" si="5"/>
        <v>-23.79113514683695</v>
      </c>
      <c r="H48" s="3"/>
      <c r="I48" s="3"/>
      <c r="J48" s="3"/>
      <c r="K48" s="3"/>
      <c r="L48" s="3"/>
      <c r="M48" s="3"/>
    </row>
    <row r="49" spans="1:13" x14ac:dyDescent="0.25">
      <c r="A49" s="2" t="s">
        <v>7</v>
      </c>
      <c r="B49" s="3"/>
      <c r="C49" s="3"/>
      <c r="D49" s="3">
        <f>D39*(1/1000)*0.2*1000*1000</f>
        <v>1544.7759516025833</v>
      </c>
      <c r="E49" s="3">
        <f>E39*(1/1000)*0.2*1000*1000</f>
        <v>1639.0841834233183</v>
      </c>
      <c r="F49" s="3">
        <f t="shared" si="5"/>
        <v>-16.536655776011155</v>
      </c>
      <c r="G49" s="3">
        <f t="shared" si="5"/>
        <v>-12.909416090598302</v>
      </c>
      <c r="H49" s="3"/>
      <c r="I49" s="3"/>
      <c r="J49" s="3"/>
      <c r="K49" s="3"/>
      <c r="L49" s="3"/>
      <c r="M49" s="3"/>
    </row>
  </sheetData>
  <mergeCells count="49">
    <mergeCell ref="L9:M9"/>
    <mergeCell ref="B9:C9"/>
    <mergeCell ref="D9:E9"/>
    <mergeCell ref="F9:G9"/>
    <mergeCell ref="H9:I9"/>
    <mergeCell ref="J9:K9"/>
    <mergeCell ref="B8:C8"/>
    <mergeCell ref="D8:E8"/>
    <mergeCell ref="F8:G8"/>
    <mergeCell ref="H8:I8"/>
    <mergeCell ref="J8:K8"/>
    <mergeCell ref="L8:M8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L7:M7"/>
    <mergeCell ref="L6:M6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  <mergeCell ref="B3:C3"/>
    <mergeCell ref="D3:E3"/>
    <mergeCell ref="F3:G3"/>
    <mergeCell ref="H3:I3"/>
    <mergeCell ref="J3:K3"/>
    <mergeCell ref="L3:M3"/>
    <mergeCell ref="B1:C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lactate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Labuser</cp:lastModifiedBy>
  <dcterms:created xsi:type="dcterms:W3CDTF">2023-01-06T22:10:32Z</dcterms:created>
  <dcterms:modified xsi:type="dcterms:W3CDTF">2023-02-09T23:07:22Z</dcterms:modified>
</cp:coreProperties>
</file>