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atum.katz/Library/CloudStorage/OneDrive-USDA/DH_FSISHPS/"/>
    </mc:Choice>
  </mc:AlternateContent>
  <xr:revisionPtr revIDLastSave="0" documentId="8_{B1FA2E3E-1824-7741-8C01-11249A48E1CF}" xr6:coauthVersionLast="47" xr6:coauthVersionMax="47" xr10:uidLastSave="{00000000-0000-0000-0000-000000000000}"/>
  <bookViews>
    <workbookView xWindow="36740" yWindow="-1900" windowWidth="27240" windowHeight="15500" xr2:uid="{9535E334-FE11-614B-9F61-32D54B537058}"/>
  </bookViews>
  <sheets>
    <sheet name="HPS Multiplex Master Mix (MM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6" i="1" l="1"/>
  <c r="A55" i="1"/>
  <c r="A54" i="1"/>
  <c r="A52" i="1"/>
  <c r="A47" i="1"/>
  <c r="A45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  <c r="B2" i="1"/>
  <c r="D2" i="1" s="1"/>
  <c r="E2" i="1" l="1"/>
  <c r="E21" i="1" s="1"/>
  <c r="C2" i="1"/>
</calcChain>
</file>

<file path=xl/sharedStrings.xml><?xml version="1.0" encoding="utf-8"?>
<sst xmlns="http://schemas.openxmlformats.org/spreadsheetml/2006/main" count="52" uniqueCount="45">
  <si>
    <t>Reagent</t>
  </si>
  <si>
    <t>μL</t>
  </si>
  <si>
    <t>PCR grade H2O</t>
  </si>
  <si>
    <t>10x Buffer II (w/MgCl2)</t>
  </si>
  <si>
    <t>dNTP</t>
  </si>
  <si>
    <t>(200 uM) HPS-1-F (Tm 56.5)</t>
  </si>
  <si>
    <t>(200 uM) HPS-6-F (Tm 56.5)</t>
  </si>
  <si>
    <t>(200 uM) HPS-6-R (Tm 56.8)</t>
  </si>
  <si>
    <t>(200 uM) HPS-2-F (Tm 56.5)</t>
  </si>
  <si>
    <t>(200 uM) HPS-2-R (Tm 56.8)</t>
  </si>
  <si>
    <t>(200 uM) HPS-3-F (Tm 56.5)</t>
  </si>
  <si>
    <t>(200 uM) HPS-3-R (Tm 56.8)</t>
  </si>
  <si>
    <t>(200 uM) HPS-4-F (Tm 56.5)</t>
  </si>
  <si>
    <t>(200 uM) HPS-4-R (Tm 56.8)</t>
  </si>
  <si>
    <t>(200 uM) HPS-5-F (Tm 56.5)</t>
  </si>
  <si>
    <t>(200 uM) HPS-5-R (Tm 56.8)</t>
  </si>
  <si>
    <t xml:space="preserve">(200 uM) HPS-7-F </t>
  </si>
  <si>
    <t>(200 uM) HPS-7-R</t>
  </si>
  <si>
    <t>(200 uM) INVA-F</t>
  </si>
  <si>
    <t>(200 uM) INVA-R</t>
  </si>
  <si>
    <t>TAQ (Bullseye Taq)</t>
  </si>
  <si>
    <t>Final Volume μL</t>
  </si>
  <si>
    <t>***Final Primer concentration in 25 uL is 0.25 uM.</t>
  </si>
  <si>
    <t>All Primers 200uM working stock</t>
  </si>
  <si>
    <t>dNTP 10mM stock; final concentration in 25ul rxn is 0.25mM</t>
  </si>
  <si>
    <t>Basic Protocol:</t>
  </si>
  <si>
    <t>Aliquot 20 μL MM to each well then add 5 μL of boil prep.</t>
  </si>
  <si>
    <t>Run M2SHRTEHEC</t>
  </si>
  <si>
    <t xml:space="preserve">2% gel TBE with 100 bp ladder or Salmonella Typhimurium 14028S is a control producing all 8 products. </t>
  </si>
  <si>
    <t xml:space="preserve">PCR is 8-plex; 10" gel works well for seperating out bands and running 96 samples at a time </t>
  </si>
  <si>
    <t>80V 40 min. Stain with EtBr after electrophoresis and destain prior to imaging</t>
  </si>
  <si>
    <t>5ul of reaction + 1 ul 6x loading dye loaded in each well.</t>
  </si>
  <si>
    <t>primer concentratin in 25ul reaction is 0.25 uM.</t>
  </si>
  <si>
    <t>dNTP final concentration in 25ul reaction is 250 uM</t>
  </si>
  <si>
    <t>Bullseye Taq units/ul? 0.5 ul =x units</t>
  </si>
  <si>
    <t>1x Buffer II with MgCl2</t>
  </si>
  <si>
    <t>total volume of primer mix = 0.4ul</t>
  </si>
  <si>
    <t>200 pmol / ul</t>
  </si>
  <si>
    <t>final concentration</t>
  </si>
  <si>
    <t>pmol</t>
  </si>
  <si>
    <t>80 pmol in 25ul</t>
  </si>
  <si>
    <t>uM</t>
  </si>
  <si>
    <t>=3.2 uM</t>
  </si>
  <si>
    <t>6 pmol / 25 ul</t>
  </si>
  <si>
    <t xml:space="preserve">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</si>
</sst>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Garamond"/>
      <family val="1"/>
    </font>
    <font>
      <sz val="11"/>
      <color theme="1"/>
      <name val="Garamond"/>
      <family val="1"/>
    </font>
    <font>
      <b/>
      <sz val="12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right"/>
    </xf>
    <xf numFmtId="2" fontId="0" fillId="0" borderId="2" xfId="0" applyNumberFormat="1" applyBorder="1"/>
    <xf numFmtId="2" fontId="0" fillId="3" borderId="2" xfId="0" applyNumberFormat="1" applyFill="1" applyBorder="1"/>
    <xf numFmtId="164" fontId="0" fillId="0" borderId="2" xfId="0" applyNumberFormat="1" applyBorder="1"/>
    <xf numFmtId="0" fontId="0" fillId="3" borderId="0" xfId="0" applyFill="1" applyAlignment="1">
      <alignment horizontal="right"/>
    </xf>
    <xf numFmtId="164" fontId="0" fillId="3" borderId="2" xfId="0" applyNumberFormat="1" applyFill="1" applyBorder="1"/>
    <xf numFmtId="0" fontId="1" fillId="2" borderId="3" xfId="0" applyFont="1" applyFill="1" applyBorder="1" applyAlignment="1">
      <alignment horizontal="center"/>
    </xf>
    <xf numFmtId="0" fontId="0" fillId="2" borderId="2" xfId="0" applyFill="1" applyBorder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4E891-696A-AB41-A37F-5B7917898FD1}">
  <dimension ref="A1:E56"/>
  <sheetViews>
    <sheetView tabSelected="1" topLeftCell="A5" workbookViewId="0">
      <selection activeCell="I13" sqref="I13"/>
    </sheetView>
  </sheetViews>
  <sheetFormatPr baseColWidth="10" defaultRowHeight="16" x14ac:dyDescent="0.2"/>
  <cols>
    <col min="1" max="1" width="27.33203125" customWidth="1"/>
  </cols>
  <sheetData>
    <row r="1" spans="1:5" x14ac:dyDescent="0.2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</row>
    <row r="2" spans="1:5" x14ac:dyDescent="0.2">
      <c r="A2" s="3" t="s">
        <v>2</v>
      </c>
      <c r="B2" s="4">
        <f>B21-(SUM(B3:B20))</f>
        <v>16.010999999999999</v>
      </c>
      <c r="C2" s="5">
        <f>B2*25</f>
        <v>400.27499999999998</v>
      </c>
      <c r="D2" s="4">
        <f>B2*50</f>
        <v>800.55</v>
      </c>
      <c r="E2" s="6">
        <f>B2*500</f>
        <v>8005.5</v>
      </c>
    </row>
    <row r="3" spans="1:5" x14ac:dyDescent="0.2">
      <c r="A3" s="3" t="s">
        <v>3</v>
      </c>
      <c r="B3" s="4">
        <v>2.5</v>
      </c>
      <c r="C3" s="5">
        <f>B3*25</f>
        <v>62.5</v>
      </c>
      <c r="D3" s="4">
        <f>B3*50</f>
        <v>125</v>
      </c>
      <c r="E3" s="6">
        <f t="shared" ref="E3:E20" si="0">B3*500</f>
        <v>1250</v>
      </c>
    </row>
    <row r="4" spans="1:5" x14ac:dyDescent="0.2">
      <c r="A4" s="3" t="s">
        <v>4</v>
      </c>
      <c r="B4" s="4">
        <v>0.59</v>
      </c>
      <c r="C4" s="5">
        <f>B4*25</f>
        <v>14.75</v>
      </c>
      <c r="D4" s="4">
        <f>B4*50</f>
        <v>29.5</v>
      </c>
      <c r="E4" s="6">
        <f>B4*500</f>
        <v>295</v>
      </c>
    </row>
    <row r="5" spans="1:5" x14ac:dyDescent="0.2">
      <c r="A5" s="3" t="s">
        <v>5</v>
      </c>
      <c r="B5" s="4">
        <v>3.1E-2</v>
      </c>
      <c r="C5" s="5">
        <f>B5*25</f>
        <v>0.77500000000000002</v>
      </c>
      <c r="D5" s="4">
        <f>B5*50</f>
        <v>1.55</v>
      </c>
      <c r="E5" s="6">
        <f t="shared" si="0"/>
        <v>15.5</v>
      </c>
    </row>
    <row r="6" spans="1:5" x14ac:dyDescent="0.2">
      <c r="A6" s="3" t="s">
        <v>6</v>
      </c>
      <c r="B6" s="4">
        <v>3.1E-2</v>
      </c>
      <c r="C6" s="5">
        <f t="shared" ref="C6:C17" si="1">B6*25</f>
        <v>0.77500000000000002</v>
      </c>
      <c r="D6" s="4">
        <f t="shared" ref="D6:D17" si="2">B6*50</f>
        <v>1.55</v>
      </c>
      <c r="E6" s="6">
        <f t="shared" si="0"/>
        <v>15.5</v>
      </c>
    </row>
    <row r="7" spans="1:5" x14ac:dyDescent="0.2">
      <c r="A7" s="3" t="s">
        <v>7</v>
      </c>
      <c r="B7" s="4">
        <v>3.1E-2</v>
      </c>
      <c r="C7" s="5">
        <f t="shared" si="1"/>
        <v>0.77500000000000002</v>
      </c>
      <c r="D7" s="4">
        <f t="shared" si="2"/>
        <v>1.55</v>
      </c>
      <c r="E7" s="6">
        <f t="shared" si="0"/>
        <v>15.5</v>
      </c>
    </row>
    <row r="8" spans="1:5" x14ac:dyDescent="0.2">
      <c r="A8" s="7" t="s">
        <v>8</v>
      </c>
      <c r="B8" s="5">
        <v>0.02</v>
      </c>
      <c r="C8" s="5">
        <f t="shared" si="1"/>
        <v>0.5</v>
      </c>
      <c r="D8" s="5">
        <f t="shared" si="2"/>
        <v>1</v>
      </c>
      <c r="E8" s="8">
        <f t="shared" si="0"/>
        <v>10</v>
      </c>
    </row>
    <row r="9" spans="1:5" x14ac:dyDescent="0.2">
      <c r="A9" s="7" t="s">
        <v>9</v>
      </c>
      <c r="B9" s="5">
        <v>0.02</v>
      </c>
      <c r="C9" s="5">
        <f t="shared" si="1"/>
        <v>0.5</v>
      </c>
      <c r="D9" s="5">
        <f t="shared" si="2"/>
        <v>1</v>
      </c>
      <c r="E9" s="8">
        <f t="shared" si="0"/>
        <v>10</v>
      </c>
    </row>
    <row r="10" spans="1:5" x14ac:dyDescent="0.2">
      <c r="A10" s="3" t="s">
        <v>10</v>
      </c>
      <c r="B10" s="4">
        <v>3.1E-2</v>
      </c>
      <c r="C10" s="5">
        <f t="shared" si="1"/>
        <v>0.77500000000000002</v>
      </c>
      <c r="D10" s="4">
        <f t="shared" si="2"/>
        <v>1.55</v>
      </c>
      <c r="E10" s="6">
        <f t="shared" si="0"/>
        <v>15.5</v>
      </c>
    </row>
    <row r="11" spans="1:5" x14ac:dyDescent="0.2">
      <c r="A11" s="3" t="s">
        <v>11</v>
      </c>
      <c r="B11" s="4">
        <v>3.1E-2</v>
      </c>
      <c r="C11" s="5">
        <f t="shared" si="1"/>
        <v>0.77500000000000002</v>
      </c>
      <c r="D11" s="4">
        <f t="shared" si="2"/>
        <v>1.55</v>
      </c>
      <c r="E11" s="6">
        <f t="shared" si="0"/>
        <v>15.5</v>
      </c>
    </row>
    <row r="12" spans="1:5" x14ac:dyDescent="0.2">
      <c r="A12" s="7" t="s">
        <v>12</v>
      </c>
      <c r="B12" s="5">
        <v>0.02</v>
      </c>
      <c r="C12" s="5">
        <f t="shared" si="1"/>
        <v>0.5</v>
      </c>
      <c r="D12" s="5">
        <f t="shared" si="2"/>
        <v>1</v>
      </c>
      <c r="E12" s="8">
        <f t="shared" si="0"/>
        <v>10</v>
      </c>
    </row>
    <row r="13" spans="1:5" x14ac:dyDescent="0.2">
      <c r="A13" s="7" t="s">
        <v>13</v>
      </c>
      <c r="B13" s="5">
        <v>0.02</v>
      </c>
      <c r="C13" s="5">
        <f t="shared" si="1"/>
        <v>0.5</v>
      </c>
      <c r="D13" s="5">
        <f t="shared" si="2"/>
        <v>1</v>
      </c>
      <c r="E13" s="8">
        <f t="shared" si="0"/>
        <v>10</v>
      </c>
    </row>
    <row r="14" spans="1:5" x14ac:dyDescent="0.2">
      <c r="A14" s="7" t="s">
        <v>14</v>
      </c>
      <c r="B14" s="5">
        <v>0.02</v>
      </c>
      <c r="C14" s="5">
        <f t="shared" si="1"/>
        <v>0.5</v>
      </c>
      <c r="D14" s="5">
        <f t="shared" si="2"/>
        <v>1</v>
      </c>
      <c r="E14" s="8">
        <f t="shared" si="0"/>
        <v>10</v>
      </c>
    </row>
    <row r="15" spans="1:5" x14ac:dyDescent="0.2">
      <c r="A15" s="7" t="s">
        <v>15</v>
      </c>
      <c r="B15" s="5">
        <v>0.02</v>
      </c>
      <c r="C15" s="5">
        <f t="shared" si="1"/>
        <v>0.5</v>
      </c>
      <c r="D15" s="5">
        <f t="shared" si="2"/>
        <v>1</v>
      </c>
      <c r="E15" s="8">
        <f t="shared" si="0"/>
        <v>10</v>
      </c>
    </row>
    <row r="16" spans="1:5" x14ac:dyDescent="0.2">
      <c r="A16" s="3" t="s">
        <v>16</v>
      </c>
      <c r="B16" s="4">
        <v>3.1E-2</v>
      </c>
      <c r="C16" s="5">
        <f t="shared" si="1"/>
        <v>0.77500000000000002</v>
      </c>
      <c r="D16" s="4">
        <f t="shared" si="2"/>
        <v>1.55</v>
      </c>
      <c r="E16" s="6">
        <f t="shared" si="0"/>
        <v>15.5</v>
      </c>
    </row>
    <row r="17" spans="1:5" x14ac:dyDescent="0.2">
      <c r="A17" s="3" t="s">
        <v>17</v>
      </c>
      <c r="B17" s="4">
        <v>3.1E-2</v>
      </c>
      <c r="C17" s="5">
        <f t="shared" si="1"/>
        <v>0.77500000000000002</v>
      </c>
      <c r="D17" s="4">
        <f t="shared" si="2"/>
        <v>1.55</v>
      </c>
      <c r="E17" s="6">
        <f t="shared" si="0"/>
        <v>15.5</v>
      </c>
    </row>
    <row r="18" spans="1:5" x14ac:dyDescent="0.2">
      <c r="A18" s="3" t="s">
        <v>18</v>
      </c>
      <c r="B18" s="4">
        <v>3.1E-2</v>
      </c>
      <c r="C18" s="5">
        <f>B18*25</f>
        <v>0.77500000000000002</v>
      </c>
      <c r="D18" s="4">
        <f>B18*50</f>
        <v>1.55</v>
      </c>
      <c r="E18" s="6">
        <f t="shared" si="0"/>
        <v>15.5</v>
      </c>
    </row>
    <row r="19" spans="1:5" x14ac:dyDescent="0.2">
      <c r="A19" s="3" t="s">
        <v>19</v>
      </c>
      <c r="B19" s="4">
        <v>3.1E-2</v>
      </c>
      <c r="C19" s="5">
        <f>B19*25</f>
        <v>0.77500000000000002</v>
      </c>
      <c r="D19" s="4">
        <f>B19*50</f>
        <v>1.55</v>
      </c>
      <c r="E19" s="6">
        <f t="shared" si="0"/>
        <v>15.5</v>
      </c>
    </row>
    <row r="20" spans="1:5" x14ac:dyDescent="0.2">
      <c r="A20" s="3" t="s">
        <v>20</v>
      </c>
      <c r="B20" s="4">
        <v>0.5</v>
      </c>
      <c r="C20" s="5">
        <f>B20*25</f>
        <v>12.5</v>
      </c>
      <c r="D20" s="4">
        <f>B20*50</f>
        <v>25</v>
      </c>
      <c r="E20" s="6">
        <f t="shared" si="0"/>
        <v>250</v>
      </c>
    </row>
    <row r="21" spans="1:5" ht="20" thickBot="1" x14ac:dyDescent="0.3">
      <c r="A21" s="9" t="s">
        <v>21</v>
      </c>
      <c r="B21" s="10">
        <v>20</v>
      </c>
      <c r="C21" s="10">
        <f>B21*25</f>
        <v>500</v>
      </c>
      <c r="D21" s="10">
        <f>B21*50</f>
        <v>1000</v>
      </c>
      <c r="E21" s="10">
        <f>SUM(E2:E20)</f>
        <v>10000</v>
      </c>
    </row>
    <row r="22" spans="1:5" ht="17" thickTop="1" x14ac:dyDescent="0.2">
      <c r="E22" s="11"/>
    </row>
    <row r="23" spans="1:5" x14ac:dyDescent="0.2">
      <c r="E23" s="11"/>
    </row>
    <row r="24" spans="1:5" x14ac:dyDescent="0.2">
      <c r="A24" t="s">
        <v>22</v>
      </c>
      <c r="B24" s="12"/>
      <c r="C24" s="12"/>
      <c r="D24" s="12"/>
      <c r="E24" s="11"/>
    </row>
    <row r="25" spans="1:5" x14ac:dyDescent="0.2">
      <c r="A25" t="s">
        <v>23</v>
      </c>
      <c r="B25" s="11"/>
      <c r="C25" s="11"/>
      <c r="D25" s="11"/>
      <c r="E25" s="12"/>
    </row>
    <row r="26" spans="1:5" x14ac:dyDescent="0.2">
      <c r="A26" t="s">
        <v>24</v>
      </c>
      <c r="B26" s="11"/>
      <c r="C26" s="11"/>
      <c r="D26" s="11"/>
      <c r="E26" s="12"/>
    </row>
    <row r="27" spans="1:5" x14ac:dyDescent="0.2">
      <c r="B27" s="11"/>
      <c r="C27" s="11"/>
      <c r="D27" s="11"/>
      <c r="E27" s="12"/>
    </row>
    <row r="28" spans="1:5" x14ac:dyDescent="0.2">
      <c r="A28" s="13" t="s">
        <v>25</v>
      </c>
    </row>
    <row r="29" spans="1:5" x14ac:dyDescent="0.2">
      <c r="A29" s="14" t="s">
        <v>26</v>
      </c>
    </row>
    <row r="30" spans="1:5" x14ac:dyDescent="0.2">
      <c r="A30" s="14" t="s">
        <v>27</v>
      </c>
    </row>
    <row r="31" spans="1:5" x14ac:dyDescent="0.2">
      <c r="A31" s="14" t="s">
        <v>28</v>
      </c>
    </row>
    <row r="32" spans="1:5" x14ac:dyDescent="0.2">
      <c r="A32" t="s">
        <v>29</v>
      </c>
    </row>
    <row r="33" spans="1:2" x14ac:dyDescent="0.2">
      <c r="A33" t="s">
        <v>30</v>
      </c>
    </row>
    <row r="34" spans="1:2" x14ac:dyDescent="0.2">
      <c r="A34" s="15" t="s">
        <v>31</v>
      </c>
    </row>
    <row r="38" spans="1:2" x14ac:dyDescent="0.2">
      <c r="A38" t="s">
        <v>32</v>
      </c>
    </row>
    <row r="39" spans="1:2" x14ac:dyDescent="0.2">
      <c r="A39" t="s">
        <v>33</v>
      </c>
    </row>
    <row r="40" spans="1:2" x14ac:dyDescent="0.2">
      <c r="A40" t="s">
        <v>34</v>
      </c>
    </row>
    <row r="41" spans="1:2" x14ac:dyDescent="0.2">
      <c r="A41" t="s">
        <v>35</v>
      </c>
    </row>
    <row r="43" spans="1:2" x14ac:dyDescent="0.2">
      <c r="A43" t="s">
        <v>36</v>
      </c>
    </row>
    <row r="44" spans="1:2" x14ac:dyDescent="0.2">
      <c r="A44" t="s">
        <v>37</v>
      </c>
      <c r="B44" t="s">
        <v>38</v>
      </c>
    </row>
    <row r="45" spans="1:2" x14ac:dyDescent="0.2">
      <c r="A45">
        <f>200 * 0.4</f>
        <v>80</v>
      </c>
      <c r="B45" t="s">
        <v>39</v>
      </c>
    </row>
    <row r="46" spans="1:2" x14ac:dyDescent="0.2">
      <c r="A46" t="s">
        <v>40</v>
      </c>
    </row>
    <row r="47" spans="1:2" x14ac:dyDescent="0.2">
      <c r="A47">
        <f>80/25</f>
        <v>3.2</v>
      </c>
      <c r="B47" t="s">
        <v>41</v>
      </c>
    </row>
    <row r="48" spans="1:2" x14ac:dyDescent="0.2">
      <c r="A48" s="15" t="s">
        <v>42</v>
      </c>
    </row>
    <row r="51" spans="1:2" x14ac:dyDescent="0.2">
      <c r="A51" t="s">
        <v>37</v>
      </c>
    </row>
    <row r="52" spans="1:2" x14ac:dyDescent="0.2">
      <c r="A52">
        <f>200*0.03</f>
        <v>6</v>
      </c>
      <c r="B52" t="s">
        <v>39</v>
      </c>
    </row>
    <row r="53" spans="1:2" x14ac:dyDescent="0.2">
      <c r="A53" t="s">
        <v>43</v>
      </c>
    </row>
    <row r="54" spans="1:2" x14ac:dyDescent="0.2">
      <c r="A54">
        <f>6/25</f>
        <v>0.24</v>
      </c>
      <c r="B54" t="s">
        <v>44</v>
      </c>
    </row>
    <row r="55" spans="1:2" x14ac:dyDescent="0.2">
      <c r="A55">
        <f>200 * 0.02</f>
        <v>4</v>
      </c>
      <c r="B55" t="s">
        <v>39</v>
      </c>
    </row>
    <row r="56" spans="1:2" x14ac:dyDescent="0.2">
      <c r="A56">
        <f>4/25</f>
        <v>0.16</v>
      </c>
      <c r="B56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HPS Multiplex Master Mix (MM)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Katz, Tatum (CTR) - REE-ARS</dc:creator>
  <cp:lastModifiedBy>Katz, Tatum (CTR) - REE-ARS</cp:lastModifiedBy>
  <dcterms:created xsi:type="dcterms:W3CDTF">2024-04-16T22:46:52Z</dcterms:created>
  <dcterms:modified xsi:type="dcterms:W3CDTF">2024-04-16T22:48:05Z</dcterms:modified>
</cp:coreProperties>
</file>