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gilent\0_GC-QQQ 2024\Xueshu\"/>
    </mc:Choice>
  </mc:AlternateContent>
  <xr:revisionPtr revIDLastSave="0" documentId="13_ncr:1_{344EEF33-5AB3-49ED-B964-BFA5FF842189}" xr6:coauthVersionLast="47" xr6:coauthVersionMax="47" xr10:uidLastSave="{00000000-0000-0000-0000-000000000000}"/>
  <bookViews>
    <workbookView xWindow="25080" yWindow="-120" windowWidth="25440" windowHeight="15270" xr2:uid="{00000000-000D-0000-FFFF-FFFF00000000}"/>
  </bookViews>
  <sheets>
    <sheet name="data example" sheetId="1" r:id="rId1"/>
    <sheet name="Template" sheetId="6" r:id="rId2"/>
    <sheet name="T01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4" i="12" l="1"/>
  <c r="AG34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P34" i="12"/>
  <c r="O34" i="12"/>
  <c r="N34" i="12"/>
  <c r="M34" i="12"/>
  <c r="K34" i="12"/>
  <c r="J34" i="12"/>
  <c r="I34" i="12"/>
  <c r="H34" i="12"/>
  <c r="AH28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P28" i="12"/>
  <c r="O28" i="12"/>
  <c r="N28" i="12"/>
  <c r="M28" i="12"/>
  <c r="K28" i="12"/>
  <c r="J28" i="12"/>
  <c r="I28" i="12"/>
  <c r="H28" i="12"/>
  <c r="F26" i="12"/>
  <c r="AB32" i="12" s="1"/>
  <c r="AB30" i="12" s="1"/>
  <c r="F25" i="12"/>
  <c r="F24" i="12"/>
  <c r="K42" i="12" s="1"/>
  <c r="F23" i="12"/>
  <c r="N41" i="12" s="1"/>
  <c r="F22" i="12"/>
  <c r="P40" i="12" s="1"/>
  <c r="F21" i="12"/>
  <c r="H39" i="12" s="1"/>
  <c r="F20" i="12"/>
  <c r="J38" i="12" s="1"/>
  <c r="F19" i="12"/>
  <c r="AC31" i="12" s="1"/>
  <c r="AC29" i="12" s="1"/>
  <c r="F18" i="12"/>
  <c r="N37" i="12" s="1"/>
  <c r="F17" i="12"/>
  <c r="P36" i="12" s="1"/>
  <c r="F16" i="12"/>
  <c r="I35" i="12" s="1"/>
  <c r="F15" i="12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P34" i="6"/>
  <c r="O34" i="6"/>
  <c r="N34" i="6"/>
  <c r="M34" i="6"/>
  <c r="K34" i="6"/>
  <c r="J34" i="6"/>
  <c r="I34" i="6"/>
  <c r="H34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P28" i="6"/>
  <c r="O28" i="6"/>
  <c r="N28" i="6"/>
  <c r="M28" i="6"/>
  <c r="K28" i="6"/>
  <c r="J28" i="6"/>
  <c r="I28" i="6"/>
  <c r="H28" i="6"/>
  <c r="F26" i="6"/>
  <c r="AB32" i="6" s="1"/>
  <c r="AB30" i="6" s="1"/>
  <c r="F25" i="6"/>
  <c r="F24" i="6"/>
  <c r="M42" i="6" s="1"/>
  <c r="F23" i="6"/>
  <c r="O41" i="6" s="1"/>
  <c r="F22" i="6"/>
  <c r="O40" i="6" s="1"/>
  <c r="F21" i="6"/>
  <c r="H39" i="6" s="1"/>
  <c r="F20" i="6"/>
  <c r="J38" i="6" s="1"/>
  <c r="F19" i="6"/>
  <c r="AC31" i="6" s="1"/>
  <c r="AC29" i="6" s="1"/>
  <c r="F18" i="6"/>
  <c r="N37" i="6" s="1"/>
  <c r="F17" i="6"/>
  <c r="O36" i="6" s="1"/>
  <c r="F16" i="6"/>
  <c r="J35" i="6" s="1"/>
  <c r="F15" i="6"/>
  <c r="C39" i="12" l="1"/>
  <c r="J35" i="12"/>
  <c r="H36" i="12"/>
  <c r="I39" i="12"/>
  <c r="O40" i="12"/>
  <c r="O36" i="12"/>
  <c r="M37" i="12"/>
  <c r="M41" i="12"/>
  <c r="O37" i="12"/>
  <c r="H35" i="12"/>
  <c r="C35" i="12" s="1"/>
  <c r="J42" i="12"/>
  <c r="O37" i="6"/>
  <c r="M41" i="6"/>
  <c r="M37" i="6"/>
  <c r="H40" i="6"/>
  <c r="H35" i="6"/>
  <c r="I35" i="6"/>
  <c r="J42" i="6"/>
  <c r="H36" i="6"/>
  <c r="AB42" i="12"/>
  <c r="AB38" i="12"/>
  <c r="K32" i="12"/>
  <c r="K30" i="12" s="1"/>
  <c r="W31" i="12"/>
  <c r="W29" i="12" s="1"/>
  <c r="M38" i="12"/>
  <c r="J39" i="12"/>
  <c r="AB39" i="12"/>
  <c r="H40" i="12"/>
  <c r="O41" i="12"/>
  <c r="M42" i="12"/>
  <c r="M31" i="12"/>
  <c r="M29" i="12" s="1"/>
  <c r="U32" i="12"/>
  <c r="U30" i="12" s="1"/>
  <c r="U42" i="12" s="1"/>
  <c r="X31" i="12"/>
  <c r="X29" i="12" s="1"/>
  <c r="W32" i="12"/>
  <c r="W30" i="12" s="1"/>
  <c r="W38" i="12" s="1"/>
  <c r="P31" i="12"/>
  <c r="P29" i="12" s="1"/>
  <c r="O32" i="12"/>
  <c r="O30" i="12" s="1"/>
  <c r="X32" i="12"/>
  <c r="X30" i="12" s="1"/>
  <c r="X41" i="12" s="1"/>
  <c r="AF32" i="12"/>
  <c r="AF30" i="12" s="1"/>
  <c r="AF38" i="12" s="1"/>
  <c r="K35" i="12"/>
  <c r="AC35" i="12"/>
  <c r="I36" i="12"/>
  <c r="C36" i="12" s="1"/>
  <c r="P37" i="12"/>
  <c r="N38" i="12"/>
  <c r="K39" i="12"/>
  <c r="I40" i="12"/>
  <c r="P41" i="12"/>
  <c r="N42" i="12"/>
  <c r="AG31" i="12"/>
  <c r="AG29" i="12" s="1"/>
  <c r="AG35" i="12" s="1"/>
  <c r="H31" i="12"/>
  <c r="H29" i="12" s="1"/>
  <c r="R31" i="12"/>
  <c r="R29" i="12" s="1"/>
  <c r="R35" i="12" s="1"/>
  <c r="Z31" i="12"/>
  <c r="Z29" i="12" s="1"/>
  <c r="Z35" i="12" s="1"/>
  <c r="AH31" i="12"/>
  <c r="AH29" i="12" s="1"/>
  <c r="AH35" i="12" s="1"/>
  <c r="P32" i="12"/>
  <c r="P30" i="12" s="1"/>
  <c r="Y32" i="12"/>
  <c r="Y30" i="12" s="1"/>
  <c r="Y37" i="12" s="1"/>
  <c r="AG32" i="12"/>
  <c r="AG30" i="12" s="1"/>
  <c r="AG37" i="12" s="1"/>
  <c r="M35" i="12"/>
  <c r="J36" i="12"/>
  <c r="AB36" i="12"/>
  <c r="H37" i="12"/>
  <c r="O38" i="12"/>
  <c r="X38" i="12"/>
  <c r="M39" i="12"/>
  <c r="J40" i="12"/>
  <c r="AB40" i="12"/>
  <c r="H41" i="12"/>
  <c r="O42" i="12"/>
  <c r="X42" i="12"/>
  <c r="V31" i="12"/>
  <c r="V29" i="12" s="1"/>
  <c r="V35" i="12" s="1"/>
  <c r="AC32" i="12"/>
  <c r="AC30" i="12" s="1"/>
  <c r="AC42" i="12" s="1"/>
  <c r="AE31" i="12"/>
  <c r="AE29" i="12" s="1"/>
  <c r="O31" i="12"/>
  <c r="O29" i="12" s="1"/>
  <c r="AE32" i="12"/>
  <c r="AE30" i="12" s="1"/>
  <c r="AE42" i="12" s="1"/>
  <c r="Y31" i="12"/>
  <c r="Y29" i="12" s="1"/>
  <c r="I31" i="12"/>
  <c r="I29" i="12" s="1"/>
  <c r="S31" i="12"/>
  <c r="S29" i="12" s="1"/>
  <c r="S35" i="12" s="1"/>
  <c r="AA31" i="12"/>
  <c r="AA29" i="12" s="1"/>
  <c r="AA35" i="12" s="1"/>
  <c r="H32" i="12"/>
  <c r="H30" i="12" s="1"/>
  <c r="R32" i="12"/>
  <c r="R30" i="12" s="1"/>
  <c r="R40" i="12" s="1"/>
  <c r="Z32" i="12"/>
  <c r="Z30" i="12" s="1"/>
  <c r="Z40" i="12" s="1"/>
  <c r="AH32" i="12"/>
  <c r="AH30" i="12" s="1"/>
  <c r="AH40" i="12" s="1"/>
  <c r="N35" i="12"/>
  <c r="W35" i="12"/>
  <c r="AE35" i="12"/>
  <c r="K36" i="12"/>
  <c r="U36" i="12"/>
  <c r="I37" i="12"/>
  <c r="P38" i="12"/>
  <c r="Y38" i="12"/>
  <c r="N39" i="12"/>
  <c r="K40" i="12"/>
  <c r="I41" i="12"/>
  <c r="P42" i="12"/>
  <c r="Y42" i="12"/>
  <c r="AG42" i="12"/>
  <c r="AD31" i="12"/>
  <c r="AD29" i="12" s="1"/>
  <c r="AD35" i="12" s="1"/>
  <c r="V32" i="12"/>
  <c r="V30" i="12" s="1"/>
  <c r="V38" i="12" s="1"/>
  <c r="U38" i="12"/>
  <c r="AF31" i="12"/>
  <c r="AF29" i="12" s="1"/>
  <c r="AF35" i="12" s="1"/>
  <c r="J31" i="12"/>
  <c r="J29" i="12" s="1"/>
  <c r="T31" i="12"/>
  <c r="T29" i="12" s="1"/>
  <c r="T35" i="12" s="1"/>
  <c r="AB31" i="12"/>
  <c r="AB29" i="12" s="1"/>
  <c r="AB35" i="12" s="1"/>
  <c r="I32" i="12"/>
  <c r="I30" i="12" s="1"/>
  <c r="S32" i="12"/>
  <c r="S30" i="12" s="1"/>
  <c r="S39" i="12" s="1"/>
  <c r="AA32" i="12"/>
  <c r="AA30" i="12" s="1"/>
  <c r="AA39" i="12" s="1"/>
  <c r="O35" i="12"/>
  <c r="X35" i="12"/>
  <c r="M36" i="12"/>
  <c r="J37" i="12"/>
  <c r="AB37" i="12"/>
  <c r="H38" i="12"/>
  <c r="R38" i="12"/>
  <c r="Z38" i="12"/>
  <c r="O39" i="12"/>
  <c r="X39" i="12"/>
  <c r="AF39" i="12"/>
  <c r="M40" i="12"/>
  <c r="J41" i="12"/>
  <c r="AB41" i="12"/>
  <c r="H42" i="12"/>
  <c r="N31" i="12"/>
  <c r="N29" i="12" s="1"/>
  <c r="M32" i="12"/>
  <c r="M30" i="12" s="1"/>
  <c r="AD32" i="12"/>
  <c r="AD30" i="12" s="1"/>
  <c r="AD42" i="12" s="1"/>
  <c r="K38" i="12"/>
  <c r="N32" i="12"/>
  <c r="N30" i="12" s="1"/>
  <c r="K31" i="12"/>
  <c r="K29" i="12" s="1"/>
  <c r="U31" i="12"/>
  <c r="U29" i="12" s="1"/>
  <c r="U35" i="12" s="1"/>
  <c r="J32" i="12"/>
  <c r="J30" i="12" s="1"/>
  <c r="T32" i="12"/>
  <c r="T30" i="12" s="1"/>
  <c r="T41" i="12" s="1"/>
  <c r="P35" i="12"/>
  <c r="Y35" i="12"/>
  <c r="N36" i="12"/>
  <c r="K37" i="12"/>
  <c r="U37" i="12"/>
  <c r="I38" i="12"/>
  <c r="P39" i="12"/>
  <c r="Y39" i="12"/>
  <c r="N40" i="12"/>
  <c r="K41" i="12"/>
  <c r="U41" i="12"/>
  <c r="I42" i="12"/>
  <c r="AB38" i="6"/>
  <c r="AB42" i="6"/>
  <c r="N31" i="6"/>
  <c r="N29" i="6" s="1"/>
  <c r="W31" i="6"/>
  <c r="W29" i="6" s="1"/>
  <c r="W35" i="6" s="1"/>
  <c r="AE31" i="6"/>
  <c r="AE29" i="6" s="1"/>
  <c r="AE35" i="6" s="1"/>
  <c r="M32" i="6"/>
  <c r="M30" i="6" s="1"/>
  <c r="V32" i="6"/>
  <c r="V30" i="6" s="1"/>
  <c r="V36" i="6" s="1"/>
  <c r="AD32" i="6"/>
  <c r="AD30" i="6" s="1"/>
  <c r="AD40" i="6" s="1"/>
  <c r="P36" i="6"/>
  <c r="K38" i="6"/>
  <c r="I39" i="6"/>
  <c r="C39" i="6" s="1"/>
  <c r="P40" i="6"/>
  <c r="N41" i="6"/>
  <c r="K42" i="6"/>
  <c r="U32" i="6"/>
  <c r="U30" i="6" s="1"/>
  <c r="U42" i="6" s="1"/>
  <c r="O31" i="6"/>
  <c r="O29" i="6" s="1"/>
  <c r="X31" i="6"/>
  <c r="X29" i="6" s="1"/>
  <c r="X35" i="6" s="1"/>
  <c r="P31" i="6"/>
  <c r="P29" i="6" s="1"/>
  <c r="Y31" i="6"/>
  <c r="Y29" i="6" s="1"/>
  <c r="Y35" i="6" s="1"/>
  <c r="AG31" i="6"/>
  <c r="AG29" i="6" s="1"/>
  <c r="AG35" i="6" s="1"/>
  <c r="O32" i="6"/>
  <c r="O30" i="6" s="1"/>
  <c r="X32" i="6"/>
  <c r="X30" i="6" s="1"/>
  <c r="AF32" i="6"/>
  <c r="AF30" i="6" s="1"/>
  <c r="AF42" i="6" s="1"/>
  <c r="K35" i="6"/>
  <c r="AC35" i="6"/>
  <c r="I36" i="6"/>
  <c r="P37" i="6"/>
  <c r="N38" i="6"/>
  <c r="K39" i="6"/>
  <c r="I40" i="6"/>
  <c r="P41" i="6"/>
  <c r="N42" i="6"/>
  <c r="M31" i="6"/>
  <c r="M29" i="6" s="1"/>
  <c r="AD31" i="6"/>
  <c r="AD29" i="6" s="1"/>
  <c r="AD35" i="6" s="1"/>
  <c r="AC32" i="6"/>
  <c r="AC30" i="6" s="1"/>
  <c r="AC38" i="6" s="1"/>
  <c r="AF31" i="6"/>
  <c r="AF29" i="6" s="1"/>
  <c r="AF35" i="6" s="1"/>
  <c r="W32" i="6"/>
  <c r="W30" i="6" s="1"/>
  <c r="W37" i="6" s="1"/>
  <c r="J39" i="6"/>
  <c r="H31" i="6"/>
  <c r="H29" i="6" s="1"/>
  <c r="R31" i="6"/>
  <c r="R29" i="6" s="1"/>
  <c r="R35" i="6" s="1"/>
  <c r="Z31" i="6"/>
  <c r="Z29" i="6" s="1"/>
  <c r="Z35" i="6" s="1"/>
  <c r="AH31" i="6"/>
  <c r="AH29" i="6" s="1"/>
  <c r="AH35" i="6" s="1"/>
  <c r="P32" i="6"/>
  <c r="P30" i="6" s="1"/>
  <c r="Y32" i="6"/>
  <c r="Y30" i="6" s="1"/>
  <c r="Y41" i="6" s="1"/>
  <c r="AG32" i="6"/>
  <c r="AG30" i="6" s="1"/>
  <c r="AG39" i="6" s="1"/>
  <c r="M35" i="6"/>
  <c r="J36" i="6"/>
  <c r="AB36" i="6"/>
  <c r="H37" i="6"/>
  <c r="O38" i="6"/>
  <c r="M39" i="6"/>
  <c r="J40" i="6"/>
  <c r="AB40" i="6"/>
  <c r="H41" i="6"/>
  <c r="O42" i="6"/>
  <c r="V31" i="6"/>
  <c r="V29" i="6" s="1"/>
  <c r="V35" i="6" s="1"/>
  <c r="N32" i="6"/>
  <c r="N30" i="6" s="1"/>
  <c r="AB39" i="6"/>
  <c r="I31" i="6"/>
  <c r="I29" i="6" s="1"/>
  <c r="S31" i="6"/>
  <c r="S29" i="6" s="1"/>
  <c r="S35" i="6" s="1"/>
  <c r="AA31" i="6"/>
  <c r="AA29" i="6" s="1"/>
  <c r="AA35" i="6" s="1"/>
  <c r="H32" i="6"/>
  <c r="H30" i="6" s="1"/>
  <c r="R32" i="6"/>
  <c r="R30" i="6" s="1"/>
  <c r="R37" i="6" s="1"/>
  <c r="Z32" i="6"/>
  <c r="Z30" i="6" s="1"/>
  <c r="Z41" i="6" s="1"/>
  <c r="AH32" i="6"/>
  <c r="AH30" i="6" s="1"/>
  <c r="AH38" i="6" s="1"/>
  <c r="N35" i="6"/>
  <c r="K36" i="6"/>
  <c r="I37" i="6"/>
  <c r="P38" i="6"/>
  <c r="N39" i="6"/>
  <c r="K40" i="6"/>
  <c r="I41" i="6"/>
  <c r="P42" i="6"/>
  <c r="M38" i="6"/>
  <c r="J31" i="6"/>
  <c r="J29" i="6" s="1"/>
  <c r="T31" i="6"/>
  <c r="T29" i="6" s="1"/>
  <c r="T35" i="6" s="1"/>
  <c r="AB31" i="6"/>
  <c r="AB29" i="6" s="1"/>
  <c r="AB35" i="6" s="1"/>
  <c r="I32" i="6"/>
  <c r="I30" i="6" s="1"/>
  <c r="S32" i="6"/>
  <c r="S30" i="6" s="1"/>
  <c r="S40" i="6" s="1"/>
  <c r="AA32" i="6"/>
  <c r="AA30" i="6" s="1"/>
  <c r="AA40" i="6" s="1"/>
  <c r="O35" i="6"/>
  <c r="M36" i="6"/>
  <c r="J37" i="6"/>
  <c r="AB37" i="6"/>
  <c r="H38" i="6"/>
  <c r="O39" i="6"/>
  <c r="M40" i="6"/>
  <c r="J41" i="6"/>
  <c r="AB41" i="6"/>
  <c r="H42" i="6"/>
  <c r="K32" i="6"/>
  <c r="K30" i="6" s="1"/>
  <c r="AE32" i="6"/>
  <c r="AE30" i="6" s="1"/>
  <c r="AE37" i="6" s="1"/>
  <c r="K31" i="6"/>
  <c r="K29" i="6" s="1"/>
  <c r="U31" i="6"/>
  <c r="U29" i="6" s="1"/>
  <c r="U35" i="6" s="1"/>
  <c r="J32" i="6"/>
  <c r="J30" i="6" s="1"/>
  <c r="T32" i="6"/>
  <c r="T30" i="6" s="1"/>
  <c r="T41" i="6" s="1"/>
  <c r="P35" i="6"/>
  <c r="N36" i="6"/>
  <c r="K37" i="6"/>
  <c r="I38" i="6"/>
  <c r="P39" i="6"/>
  <c r="Y39" i="6"/>
  <c r="N40" i="6"/>
  <c r="K41" i="6"/>
  <c r="I42" i="6"/>
  <c r="C38" i="12" l="1"/>
  <c r="V40" i="12"/>
  <c r="AE38" i="12"/>
  <c r="C42" i="12"/>
  <c r="AH38" i="12"/>
  <c r="C40" i="12"/>
  <c r="AH42" i="12"/>
  <c r="T37" i="12"/>
  <c r="AE39" i="12"/>
  <c r="AF42" i="12"/>
  <c r="Z42" i="12"/>
  <c r="S38" i="12"/>
  <c r="S42" i="12"/>
  <c r="R42" i="12"/>
  <c r="V36" i="12"/>
  <c r="AG38" i="12"/>
  <c r="Y41" i="12"/>
  <c r="C41" i="12"/>
  <c r="AH37" i="12"/>
  <c r="AA41" i="12"/>
  <c r="S41" i="12"/>
  <c r="T40" i="12"/>
  <c r="C36" i="6"/>
  <c r="AA36" i="6"/>
  <c r="AA41" i="6"/>
  <c r="C35" i="6"/>
  <c r="C40" i="6"/>
  <c r="W40" i="6"/>
  <c r="AH42" i="6"/>
  <c r="W39" i="6"/>
  <c r="W41" i="6"/>
  <c r="AH41" i="6"/>
  <c r="W36" i="6"/>
  <c r="Y42" i="6"/>
  <c r="U37" i="6"/>
  <c r="U39" i="6"/>
  <c r="U36" i="6"/>
  <c r="Z38" i="6"/>
  <c r="AG38" i="6"/>
  <c r="AH37" i="6"/>
  <c r="AG37" i="6"/>
  <c r="AG40" i="6"/>
  <c r="U40" i="6"/>
  <c r="U41" i="6"/>
  <c r="Y38" i="6"/>
  <c r="Y37" i="6"/>
  <c r="AD38" i="12"/>
  <c r="AA38" i="12"/>
  <c r="W37" i="12"/>
  <c r="W41" i="12"/>
  <c r="W36" i="12"/>
  <c r="AC37" i="12"/>
  <c r="AA40" i="12"/>
  <c r="AC38" i="12"/>
  <c r="V41" i="12"/>
  <c r="V37" i="12"/>
  <c r="AC40" i="12"/>
  <c r="Z37" i="12"/>
  <c r="S40" i="12"/>
  <c r="AE36" i="12"/>
  <c r="AD36" i="12"/>
  <c r="U40" i="12"/>
  <c r="AA37" i="12"/>
  <c r="AD39" i="12"/>
  <c r="R37" i="12"/>
  <c r="AG40" i="12"/>
  <c r="AG36" i="12"/>
  <c r="AF40" i="12"/>
  <c r="AF37" i="12"/>
  <c r="AF36" i="12"/>
  <c r="AA42" i="12"/>
  <c r="AD41" i="12"/>
  <c r="AD37" i="12"/>
  <c r="S37" i="12"/>
  <c r="AH36" i="12"/>
  <c r="AH39" i="12"/>
  <c r="AE41" i="12"/>
  <c r="AE37" i="12"/>
  <c r="AH41" i="12"/>
  <c r="V39" i="12"/>
  <c r="C37" i="12"/>
  <c r="Y36" i="12"/>
  <c r="Y40" i="12"/>
  <c r="W42" i="12"/>
  <c r="AC39" i="12"/>
  <c r="X36" i="12"/>
  <c r="X37" i="12"/>
  <c r="X40" i="12"/>
  <c r="V42" i="12"/>
  <c r="AC41" i="12"/>
  <c r="W40" i="12"/>
  <c r="T38" i="12"/>
  <c r="T42" i="12"/>
  <c r="Z36" i="12"/>
  <c r="Z39" i="12"/>
  <c r="Z41" i="12"/>
  <c r="U39" i="12"/>
  <c r="AA36" i="12"/>
  <c r="AE40" i="12"/>
  <c r="AD40" i="12"/>
  <c r="W39" i="12"/>
  <c r="AC36" i="12"/>
  <c r="R36" i="12"/>
  <c r="R39" i="12"/>
  <c r="R41" i="12"/>
  <c r="T36" i="12"/>
  <c r="AG41" i="12"/>
  <c r="S36" i="12"/>
  <c r="AF41" i="12"/>
  <c r="T39" i="12"/>
  <c r="AG39" i="12"/>
  <c r="C41" i="6"/>
  <c r="AC36" i="6"/>
  <c r="T40" i="6"/>
  <c r="AE42" i="6"/>
  <c r="W38" i="6"/>
  <c r="T39" i="6"/>
  <c r="Y40" i="6"/>
  <c r="W42" i="6"/>
  <c r="V38" i="6"/>
  <c r="V39" i="6"/>
  <c r="AC39" i="6"/>
  <c r="V40" i="6"/>
  <c r="AD36" i="6"/>
  <c r="U38" i="6"/>
  <c r="AA37" i="6"/>
  <c r="AC41" i="6"/>
  <c r="AG36" i="6"/>
  <c r="AD39" i="6"/>
  <c r="AG41" i="6"/>
  <c r="S36" i="6"/>
  <c r="AC42" i="6"/>
  <c r="Y36" i="6"/>
  <c r="AA38" i="6"/>
  <c r="AE40" i="6"/>
  <c r="X36" i="6"/>
  <c r="X40" i="6"/>
  <c r="X37" i="6"/>
  <c r="X41" i="6"/>
  <c r="S41" i="6"/>
  <c r="X42" i="6"/>
  <c r="Z37" i="6"/>
  <c r="R38" i="6"/>
  <c r="C38" i="6"/>
  <c r="AC40" i="6"/>
  <c r="C37" i="6"/>
  <c r="AE38" i="6"/>
  <c r="AA39" i="6"/>
  <c r="AA42" i="6"/>
  <c r="AD37" i="6"/>
  <c r="AD42" i="6"/>
  <c r="AD41" i="6"/>
  <c r="R39" i="6"/>
  <c r="R36" i="6"/>
  <c r="R40" i="6"/>
  <c r="AF40" i="6"/>
  <c r="AF37" i="6"/>
  <c r="AF36" i="6"/>
  <c r="AF41" i="6"/>
  <c r="Z42" i="6"/>
  <c r="S39" i="6"/>
  <c r="S42" i="6"/>
  <c r="S38" i="6"/>
  <c r="T42" i="6"/>
  <c r="T38" i="6"/>
  <c r="R42" i="6"/>
  <c r="AF39" i="6"/>
  <c r="T37" i="6"/>
  <c r="AG42" i="6"/>
  <c r="S37" i="6"/>
  <c r="AH40" i="6"/>
  <c r="AH39" i="6"/>
  <c r="AH36" i="6"/>
  <c r="AD38" i="6"/>
  <c r="R41" i="6"/>
  <c r="AF38" i="6"/>
  <c r="T36" i="6"/>
  <c r="AE41" i="6"/>
  <c r="V37" i="6"/>
  <c r="V41" i="6"/>
  <c r="V42" i="6"/>
  <c r="AC37" i="6"/>
  <c r="C42" i="6"/>
  <c r="X39" i="6"/>
  <c r="AE39" i="6"/>
  <c r="Z39" i="6"/>
  <c r="Z36" i="6"/>
  <c r="Z40" i="6"/>
  <c r="X38" i="6"/>
  <c r="AE36" i="6"/>
</calcChain>
</file>

<file path=xl/sharedStrings.xml><?xml version="1.0" encoding="utf-8"?>
<sst xmlns="http://schemas.openxmlformats.org/spreadsheetml/2006/main" count="187" uniqueCount="54">
  <si>
    <t>Compound Method</t>
  </si>
  <si>
    <t>Br_#014_KI-A_P21_F_CTL</t>
  </si>
  <si>
    <t>Br_#OPR1</t>
  </si>
  <si>
    <t>Br_#OPR2</t>
  </si>
  <si>
    <t>Br_Ref</t>
  </si>
  <si>
    <t>Name</t>
  </si>
  <si>
    <t>Transition</t>
  </si>
  <si>
    <t>RT</t>
  </si>
  <si>
    <t>Resp.</t>
  </si>
  <si>
    <t>2-PCB11</t>
  </si>
  <si>
    <t>252.0 -&gt; 202.0</t>
  </si>
  <si>
    <t>PCB11</t>
  </si>
  <si>
    <t>222.0 -&gt; 152.0</t>
  </si>
  <si>
    <t>PCB30</t>
  </si>
  <si>
    <t>258.0 -&gt; 186.0</t>
  </si>
  <si>
    <t>4-PCB11</t>
  </si>
  <si>
    <t>252.0 -&gt; 237.0</t>
  </si>
  <si>
    <t>5,6-PCB11</t>
  </si>
  <si>
    <t>282.0 -&gt; 232.0</t>
  </si>
  <si>
    <t>5-PCB11</t>
  </si>
  <si>
    <t>252.0 -&gt; 222.0</t>
  </si>
  <si>
    <t>6-PCB11</t>
  </si>
  <si>
    <t>D-65</t>
  </si>
  <si>
    <t>296.9 -&gt; 227.0</t>
  </si>
  <si>
    <t>4,5-PCB11</t>
  </si>
  <si>
    <t>282.0 -&gt; 204.0</t>
  </si>
  <si>
    <t>4'-PCB159</t>
  </si>
  <si>
    <t>389.9 -&gt; 374.8</t>
  </si>
  <si>
    <t>PCB204</t>
  </si>
  <si>
    <t>429.7 -&gt; 359.8</t>
  </si>
  <si>
    <t>2,5-PCB11</t>
  </si>
  <si>
    <t>RRF calibration</t>
  </si>
  <si>
    <t>RRF</t>
  </si>
  <si>
    <t>RS% (D-65)</t>
  </si>
  <si>
    <t>RS% (4'-159)</t>
  </si>
  <si>
    <t>OPR</t>
  </si>
  <si>
    <t>ng</t>
  </si>
  <si>
    <t>mass</t>
  </si>
  <si>
    <t>OPR recovery</t>
  </si>
  <si>
    <t>PCB11 and its metabolites (ng)</t>
  </si>
  <si>
    <t xml:space="preserve">The above is the exported data example from MassHunter Quantativate. </t>
  </si>
  <si>
    <r>
      <rPr>
        <b/>
        <sz val="14"/>
        <color theme="1"/>
        <rFont val="Calibri"/>
        <family val="2"/>
        <scheme val="minor"/>
      </rPr>
      <t>NOTE:</t>
    </r>
    <r>
      <rPr>
        <sz val="14"/>
        <color theme="1"/>
        <rFont val="Calibri"/>
        <family val="2"/>
        <scheme val="minor"/>
      </rPr>
      <t xml:space="preserve"> 
</t>
    </r>
    <r>
      <rPr>
        <sz val="12"/>
        <color theme="1"/>
        <rFont val="Calibri"/>
        <family val="2"/>
        <scheme val="minor"/>
      </rPr>
      <t>Y1&amp;Y2-diMeO-PCB11 are attentatvely asigned unknown metabolites by m/z. The RRT was used the average of known di-MeO-PCB11.</t>
    </r>
  </si>
  <si>
    <t>Method blanks</t>
  </si>
  <si>
    <t>Tissue samples</t>
  </si>
  <si>
    <t>PCB11 and its metabolites (ng/g tissue)</t>
  </si>
  <si>
    <t>tissue weight (g)</t>
  </si>
  <si>
    <t>SS recovery</t>
  </si>
  <si>
    <r>
      <rPr>
        <b/>
        <sz val="18"/>
        <color theme="1"/>
        <rFont val="Calibri"/>
        <family val="2"/>
        <scheme val="minor"/>
      </rPr>
      <t>Template of woking sheet</t>
    </r>
    <r>
      <rPr>
        <b/>
        <sz val="12"/>
        <color theme="1"/>
        <rFont val="Calibri"/>
        <family val="2"/>
        <scheme val="minor"/>
      </rPr>
      <t xml:space="preserve">
Xueshu Li, 2024-03-27
Scope:</t>
    </r>
    <r>
      <rPr>
        <sz val="12"/>
        <color theme="1"/>
        <rFont val="Calibri"/>
        <family val="2"/>
        <scheme val="minor"/>
      </rPr>
      <t xml:space="preserve"> This template is used for quantification of PCB11 and its metabolites from the integration data from GC-MS/MS by MRM method. 
1. Input the experimetal data
1.1 Spiked amount of analystes and standards; 1.2 tissue weight
2. Copy and paste the values (123) from MassHunter Quan results (sorted by RT)
2.1 "Ref"; 2.2 "OPR", 2.3 "Method blanks", 2.4 "Tissue samples"
3. Resluts (green area), including: OPR recoveries, SS recoveries,  and mass of PCB and metabolites</t>
    </r>
  </si>
  <si>
    <t>XL_T04_01_Br_#MB1</t>
  </si>
  <si>
    <t>XL_T04_02_Br_#MB2</t>
  </si>
  <si>
    <t>XL_T04_03_Br_#001_WT_G17_F_CTL</t>
  </si>
  <si>
    <t>XL_T04_17_Br_#OPR1</t>
  </si>
  <si>
    <t>XL_T04_18_Br_#OPR2</t>
  </si>
  <si>
    <r>
      <rPr>
        <b/>
        <sz val="18"/>
        <color theme="1"/>
        <rFont val="Calibri"/>
        <family val="2"/>
        <scheme val="minor"/>
      </rPr>
      <t>Template of woking sheet</t>
    </r>
    <r>
      <rPr>
        <b/>
        <sz val="12"/>
        <color theme="1"/>
        <rFont val="Calibri"/>
        <family val="2"/>
        <scheme val="minor"/>
      </rPr>
      <t xml:space="preserve">
Xueshu Li, 2024-03-27
Scope:</t>
    </r>
    <r>
      <rPr>
        <sz val="12"/>
        <color theme="1"/>
        <rFont val="Calibri"/>
        <family val="2"/>
        <scheme val="minor"/>
      </rPr>
      <t xml:space="preserve"> This template is used for quantification of PCB11 and its metabolites from the integration data of GC-MS/MS by MRM method. 
1. Input the experimetal data
1.1 Spiked amount of analystes and standards; 1.2 tissue weight
2. Copy and paste the values (123) from MassHunter Quan results (sorted by RT)
2.1 "Ref"; 2.2 "OPR", 2.3 "Method blanks", 2.4 "Tissue samples"
3. Resluts (green area), including: OPR recoveries, SS recoveries,  and mass of PCB and metabolites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</si>
</sst>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3">
    <xf numFmtId="0" fontId="0" fillId="0" borderId="0" xfId="0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0" fontId="18" fillId="0" borderId="0" xfId="0" applyFont="1"/>
    <xf numFmtId="0" fontId="18" fillId="0" borderId="11" xfId="0" applyFont="1" applyBorder="1"/>
    <xf numFmtId="0" fontId="18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4" xfId="0" applyBorder="1"/>
    <xf numFmtId="164" fontId="0" fillId="0" borderId="11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33" borderId="14" xfId="0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18" fillId="0" borderId="14" xfId="0" applyFont="1" applyBorder="1"/>
    <xf numFmtId="0" fontId="18" fillId="33" borderId="14" xfId="0" applyFont="1" applyFill="1" applyBorder="1" applyAlignment="1">
      <alignment horizontal="center"/>
    </xf>
    <xf numFmtId="0" fontId="14" fillId="0" borderId="14" xfId="0" applyFont="1" applyBorder="1"/>
    <xf numFmtId="0" fontId="14" fillId="33" borderId="14" xfId="0" applyFont="1" applyFill="1" applyBorder="1" applyAlignment="1">
      <alignment horizontal="center"/>
    </xf>
    <xf numFmtId="0" fontId="18" fillId="0" borderId="17" xfId="0" applyFont="1" applyBorder="1"/>
    <xf numFmtId="0" fontId="18" fillId="33" borderId="17" xfId="0" applyFont="1" applyFill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19" fillId="0" borderId="0" xfId="0" applyFont="1" applyAlignment="1">
      <alignment horizontal="left" wrapText="1"/>
    </xf>
    <xf numFmtId="0" fontId="25" fillId="0" borderId="0" xfId="0" applyFont="1"/>
    <xf numFmtId="0" fontId="21" fillId="0" borderId="23" xfId="0" applyFont="1" applyBorder="1" applyAlignment="1">
      <alignment horizontal="left"/>
    </xf>
    <xf numFmtId="0" fontId="0" fillId="35" borderId="14" xfId="0" applyFill="1" applyBorder="1"/>
    <xf numFmtId="0" fontId="14" fillId="35" borderId="14" xfId="0" applyFont="1" applyFill="1" applyBorder="1"/>
    <xf numFmtId="0" fontId="19" fillId="0" borderId="0" xfId="0" applyFont="1" applyAlignment="1">
      <alignment wrapText="1"/>
    </xf>
    <xf numFmtId="0" fontId="21" fillId="0" borderId="26" xfId="0" applyFont="1" applyBorder="1" applyAlignment="1">
      <alignment horizontal="left"/>
    </xf>
    <xf numFmtId="0" fontId="16" fillId="0" borderId="14" xfId="0" applyFont="1" applyBorder="1"/>
    <xf numFmtId="9" fontId="0" fillId="0" borderId="14" xfId="1" applyFont="1" applyFill="1" applyBorder="1"/>
    <xf numFmtId="9" fontId="0" fillId="0" borderId="17" xfId="1" applyFont="1" applyFill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4" xfId="0" applyNumberFormat="1" applyBorder="1"/>
    <xf numFmtId="0" fontId="21" fillId="0" borderId="22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0" fillId="0" borderId="17" xfId="0" applyBorder="1"/>
    <xf numFmtId="9" fontId="0" fillId="0" borderId="16" xfId="1" applyFont="1" applyFill="1" applyBorder="1"/>
    <xf numFmtId="0" fontId="16" fillId="0" borderId="15" xfId="0" applyFont="1" applyBorder="1" applyAlignment="1">
      <alignment horizontal="center"/>
    </xf>
    <xf numFmtId="0" fontId="16" fillId="0" borderId="12" xfId="0" applyFont="1" applyBorder="1" applyAlignment="1">
      <alignment horizontal="left"/>
    </xf>
    <xf numFmtId="0" fontId="0" fillId="34" borderId="15" xfId="0" applyFill="1" applyBorder="1" applyAlignment="1">
      <alignment horizontal="left"/>
    </xf>
    <xf numFmtId="0" fontId="16" fillId="34" borderId="14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35" borderId="14" xfId="0" applyFill="1" applyBorder="1" applyAlignment="1">
      <alignment horizontal="left"/>
    </xf>
    <xf numFmtId="0" fontId="18" fillId="35" borderId="14" xfId="0" applyFont="1" applyFill="1" applyBorder="1" applyAlignment="1">
      <alignment horizontal="left"/>
    </xf>
    <xf numFmtId="0" fontId="14" fillId="35" borderId="14" xfId="0" applyFont="1" applyFill="1" applyBorder="1" applyAlignment="1">
      <alignment horizontal="left"/>
    </xf>
    <xf numFmtId="0" fontId="18" fillId="35" borderId="17" xfId="0" applyFont="1" applyFill="1" applyBorder="1" applyAlignment="1">
      <alignment horizontal="left"/>
    </xf>
    <xf numFmtId="9" fontId="0" fillId="34" borderId="14" xfId="1" applyFont="1" applyFill="1" applyBorder="1" applyAlignment="1">
      <alignment horizontal="left"/>
    </xf>
    <xf numFmtId="9" fontId="0" fillId="34" borderId="17" xfId="1" applyFont="1" applyFill="1" applyBorder="1" applyAlignment="1">
      <alignment horizontal="left"/>
    </xf>
    <xf numFmtId="164" fontId="0" fillId="34" borderId="16" xfId="0" applyNumberFormat="1" applyFill="1" applyBorder="1" applyAlignment="1">
      <alignment horizontal="left"/>
    </xf>
    <xf numFmtId="164" fontId="0" fillId="34" borderId="17" xfId="0" applyNumberFormat="1" applyFill="1" applyBorder="1" applyAlignment="1">
      <alignment horizontal="left"/>
    </xf>
    <xf numFmtId="0" fontId="16" fillId="34" borderId="16" xfId="0" applyFont="1" applyFill="1" applyBorder="1" applyAlignment="1">
      <alignment horizontal="left"/>
    </xf>
    <xf numFmtId="9" fontId="0" fillId="34" borderId="16" xfId="1" applyFont="1" applyFill="1" applyBorder="1" applyAlignment="1">
      <alignment horizontal="left"/>
    </xf>
    <xf numFmtId="164" fontId="0" fillId="34" borderId="14" xfId="0" applyNumberFormat="1" applyFill="1" applyBorder="1" applyAlignment="1">
      <alignment horizontal="left"/>
    </xf>
    <xf numFmtId="0" fontId="0" fillId="35" borderId="0" xfId="0" applyFill="1" applyAlignment="1">
      <alignment horizontal="left"/>
    </xf>
    <xf numFmtId="165" fontId="0" fillId="34" borderId="16" xfId="0" applyNumberFormat="1" applyFill="1" applyBorder="1" applyAlignment="1">
      <alignment horizontal="left"/>
    </xf>
    <xf numFmtId="165" fontId="0" fillId="34" borderId="14" xfId="0" applyNumberFormat="1" applyFill="1" applyBorder="1" applyAlignment="1">
      <alignment horizontal="left"/>
    </xf>
    <xf numFmtId="165" fontId="0" fillId="33" borderId="14" xfId="0" applyNumberFormat="1" applyFill="1" applyBorder="1" applyAlignment="1">
      <alignment horizontal="left" vertical="center"/>
    </xf>
    <xf numFmtId="0" fontId="0" fillId="33" borderId="14" xfId="0" applyFill="1" applyBorder="1" applyAlignment="1">
      <alignment horizontal="left"/>
    </xf>
    <xf numFmtId="1" fontId="0" fillId="35" borderId="14" xfId="0" applyNumberFormat="1" applyFill="1" applyBorder="1"/>
    <xf numFmtId="1" fontId="18" fillId="35" borderId="14" xfId="0" applyNumberFormat="1" applyFont="1" applyFill="1" applyBorder="1"/>
    <xf numFmtId="1" fontId="18" fillId="35" borderId="17" xfId="0" applyNumberFormat="1" applyFont="1" applyFill="1" applyBorder="1"/>
    <xf numFmtId="9" fontId="0" fillId="0" borderId="0" xfId="0" applyNumberFormat="1"/>
    <xf numFmtId="0" fontId="23" fillId="0" borderId="18" xfId="0" applyFont="1" applyBorder="1" applyAlignment="1">
      <alignment horizontal="left" wrapText="1"/>
    </xf>
    <xf numFmtId="0" fontId="23" fillId="0" borderId="19" xfId="0" applyFont="1" applyBorder="1" applyAlignment="1">
      <alignment horizontal="left" wrapText="1"/>
    </xf>
    <xf numFmtId="0" fontId="23" fillId="0" borderId="20" xfId="0" applyFont="1" applyBorder="1" applyAlignment="1">
      <alignment horizontal="left" wrapText="1"/>
    </xf>
    <xf numFmtId="0" fontId="23" fillId="0" borderId="21" xfId="0" applyFont="1" applyBorder="1" applyAlignment="1">
      <alignment horizontal="left" wrapText="1"/>
    </xf>
    <xf numFmtId="0" fontId="23" fillId="0" borderId="0" xfId="0" applyFont="1" applyAlignment="1">
      <alignment horizontal="left" wrapText="1"/>
    </xf>
    <xf numFmtId="0" fontId="23" fillId="0" borderId="10" xfId="0" applyFont="1" applyBorder="1" applyAlignment="1">
      <alignment horizontal="left" wrapText="1"/>
    </xf>
    <xf numFmtId="0" fontId="23" fillId="0" borderId="15" xfId="0" applyFont="1" applyBorder="1" applyAlignment="1">
      <alignment horizontal="left" wrapText="1"/>
    </xf>
    <xf numFmtId="0" fontId="23" fillId="0" borderId="12" xfId="0" applyFont="1" applyBorder="1" applyAlignment="1">
      <alignment horizontal="left" wrapText="1"/>
    </xf>
    <xf numFmtId="0" fontId="23" fillId="0" borderId="13" xfId="0" applyFont="1" applyBorder="1" applyAlignment="1">
      <alignment horizontal="left" wrapText="1"/>
    </xf>
    <xf numFmtId="0" fontId="19" fillId="0" borderId="0" xfId="0" applyFont="1" applyAlignment="1">
      <alignment horizontal="left" wrapText="1"/>
    </xf>
    <xf numFmtId="0" fontId="21" fillId="0" borderId="14" xfId="0" applyFont="1" applyBorder="1" applyAlignment="1">
      <alignment horizontal="center"/>
    </xf>
    <xf numFmtId="0" fontId="21" fillId="0" borderId="14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0" fontId="21" fillId="0" borderId="23" xfId="0" applyFont="1" applyBorder="1" applyAlignment="1">
      <alignment horizontal="left"/>
    </xf>
    <xf numFmtId="0" fontId="21" fillId="0" borderId="24" xfId="0" applyFont="1" applyBorder="1" applyAlignment="1">
      <alignment horizontal="left"/>
    </xf>
    <xf numFmtId="0" fontId="21" fillId="34" borderId="25" xfId="0" applyFont="1" applyFill="1" applyBorder="1" applyAlignment="1">
      <alignment horizontal="left"/>
    </xf>
    <xf numFmtId="0" fontId="21" fillId="34" borderId="26" xfId="0" applyFont="1" applyFill="1" applyBorder="1" applyAlignment="1">
      <alignment horizontal="left"/>
    </xf>
    <xf numFmtId="0" fontId="21" fillId="34" borderId="27" xfId="0" applyFont="1" applyFill="1" applyBorder="1" applyAlignment="1">
      <alignment horizontal="left"/>
    </xf>
    <xf numFmtId="0" fontId="21" fillId="34" borderId="16" xfId="0" applyFont="1" applyFill="1" applyBorder="1" applyAlignment="1">
      <alignment horizontal="left"/>
    </xf>
    <xf numFmtId="0" fontId="26" fillId="0" borderId="14" xfId="0" applyFont="1" applyBorder="1"/>
    <xf numFmtId="0" fontId="26" fillId="33" borderId="14" xfId="0" applyFont="1" applyFill="1" applyBorder="1" applyAlignment="1">
      <alignment horizontal="center"/>
    </xf>
    <xf numFmtId="0" fontId="26" fillId="35" borderId="14" xfId="0" applyFont="1" applyFill="1" applyBorder="1"/>
    <xf numFmtId="164" fontId="26" fillId="0" borderId="14" xfId="0" applyNumberFormat="1" applyFont="1" applyBorder="1" applyAlignment="1">
      <alignment horizontal="center"/>
    </xf>
    <xf numFmtId="164" fontId="26" fillId="0" borderId="0" xfId="0" applyNumberFormat="1" applyFont="1" applyAlignment="1">
      <alignment horizontal="center"/>
    </xf>
    <xf numFmtId="0" fontId="26" fillId="35" borderId="14" xfId="0" applyFont="1" applyFill="1" applyBorder="1" applyAlignment="1">
      <alignment horizontal="left"/>
    </xf>
    <xf numFmtId="0" fontId="26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8</xdr:row>
      <xdr:rowOff>28575</xdr:rowOff>
    </xdr:from>
    <xdr:to>
      <xdr:col>3</xdr:col>
      <xdr:colOff>276225</xdr:colOff>
      <xdr:row>10</xdr:row>
      <xdr:rowOff>28575</xdr:rowOff>
    </xdr:to>
    <xdr:sp macro="" textlink="">
      <xdr:nvSpPr>
        <xdr:cNvPr id="2" name="Speech Bubble: Oval 1">
          <a:extLst>
            <a:ext uri="{FF2B5EF4-FFF2-40B4-BE49-F238E27FC236}">
              <a16:creationId xmlns:a16="http://schemas.microsoft.com/office/drawing/2014/main" id="{BC7EE0D2-7A30-4168-A1E3-DDAB42E26003}"/>
            </a:ext>
          </a:extLst>
        </xdr:cNvPr>
        <xdr:cNvSpPr/>
      </xdr:nvSpPr>
      <xdr:spPr>
        <a:xfrm>
          <a:off x="2362201" y="2047875"/>
          <a:ext cx="857249" cy="390525"/>
        </a:xfrm>
        <a:prstGeom prst="wedgeEllipseCallout">
          <a:avLst>
            <a:gd name="adj1" fmla="val 23192"/>
            <a:gd name="adj2" fmla="val 120907"/>
          </a:avLst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1.1</a:t>
          </a:r>
        </a:p>
      </xdr:txBody>
    </xdr:sp>
    <xdr:clientData/>
  </xdr:twoCellAnchor>
  <xdr:twoCellAnchor>
    <xdr:from>
      <xdr:col>4</xdr:col>
      <xdr:colOff>495300</xdr:colOff>
      <xdr:row>8</xdr:row>
      <xdr:rowOff>57150</xdr:rowOff>
    </xdr:from>
    <xdr:to>
      <xdr:col>6</xdr:col>
      <xdr:colOff>200025</xdr:colOff>
      <xdr:row>11</xdr:row>
      <xdr:rowOff>9525</xdr:rowOff>
    </xdr:to>
    <xdr:sp macro="" textlink="">
      <xdr:nvSpPr>
        <xdr:cNvPr id="3" name="Speech Bubble: Oval 2">
          <a:extLst>
            <a:ext uri="{FF2B5EF4-FFF2-40B4-BE49-F238E27FC236}">
              <a16:creationId xmlns:a16="http://schemas.microsoft.com/office/drawing/2014/main" id="{73AEE03F-82A5-4272-920D-B43F205740D4}"/>
            </a:ext>
          </a:extLst>
        </xdr:cNvPr>
        <xdr:cNvSpPr/>
      </xdr:nvSpPr>
      <xdr:spPr>
        <a:xfrm>
          <a:off x="4048125" y="2076450"/>
          <a:ext cx="923925" cy="533400"/>
        </a:xfrm>
        <a:prstGeom prst="wedgeEllipseCallout">
          <a:avLst>
            <a:gd name="adj1" fmla="val -58353"/>
            <a:gd name="adj2" fmla="val 112878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2.1</a:t>
          </a:r>
        </a:p>
      </xdr:txBody>
    </xdr:sp>
    <xdr:clientData/>
  </xdr:twoCellAnchor>
  <xdr:twoCellAnchor>
    <xdr:from>
      <xdr:col>8</xdr:col>
      <xdr:colOff>619127</xdr:colOff>
      <xdr:row>8</xdr:row>
      <xdr:rowOff>142875</xdr:rowOff>
    </xdr:from>
    <xdr:to>
      <xdr:col>10</xdr:col>
      <xdr:colOff>114301</xdr:colOff>
      <xdr:row>10</xdr:row>
      <xdr:rowOff>57150</xdr:rowOff>
    </xdr:to>
    <xdr:sp macro="" textlink="">
      <xdr:nvSpPr>
        <xdr:cNvPr id="4" name="Speech Bubble: Oval 3">
          <a:extLst>
            <a:ext uri="{FF2B5EF4-FFF2-40B4-BE49-F238E27FC236}">
              <a16:creationId xmlns:a16="http://schemas.microsoft.com/office/drawing/2014/main" id="{B5D60073-D16A-4F6E-B17B-C966424EE9A7}"/>
            </a:ext>
          </a:extLst>
        </xdr:cNvPr>
        <xdr:cNvSpPr/>
      </xdr:nvSpPr>
      <xdr:spPr>
        <a:xfrm>
          <a:off x="6962777" y="2162175"/>
          <a:ext cx="866774" cy="304800"/>
        </a:xfrm>
        <a:prstGeom prst="wedgeEllipseCallout">
          <a:avLst>
            <a:gd name="adj1" fmla="val -48976"/>
            <a:gd name="adj2" fmla="val 75488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2.2</a:t>
          </a:r>
        </a:p>
      </xdr:txBody>
    </xdr:sp>
    <xdr:clientData/>
  </xdr:twoCellAnchor>
  <xdr:twoCellAnchor>
    <xdr:from>
      <xdr:col>13</xdr:col>
      <xdr:colOff>28575</xdr:colOff>
      <xdr:row>8</xdr:row>
      <xdr:rowOff>76200</xdr:rowOff>
    </xdr:from>
    <xdr:to>
      <xdr:col>14</xdr:col>
      <xdr:colOff>419100</xdr:colOff>
      <xdr:row>11</xdr:row>
      <xdr:rowOff>19055</xdr:rowOff>
    </xdr:to>
    <xdr:sp macro="" textlink="">
      <xdr:nvSpPr>
        <xdr:cNvPr id="5" name="Speech Bubble: Oval 4">
          <a:extLst>
            <a:ext uri="{FF2B5EF4-FFF2-40B4-BE49-F238E27FC236}">
              <a16:creationId xmlns:a16="http://schemas.microsoft.com/office/drawing/2014/main" id="{173BD235-147D-4C6D-B999-5855B794FC67}"/>
            </a:ext>
          </a:extLst>
        </xdr:cNvPr>
        <xdr:cNvSpPr/>
      </xdr:nvSpPr>
      <xdr:spPr>
        <a:xfrm>
          <a:off x="9505950" y="2095500"/>
          <a:ext cx="1000125" cy="523880"/>
        </a:xfrm>
        <a:prstGeom prst="wedgeEllipseCallout">
          <a:avLst>
            <a:gd name="adj1" fmla="val -45558"/>
            <a:gd name="adj2" fmla="val 78565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2.3</a:t>
          </a:r>
        </a:p>
      </xdr:txBody>
    </xdr:sp>
    <xdr:clientData/>
  </xdr:twoCellAnchor>
  <xdr:twoCellAnchor>
    <xdr:from>
      <xdr:col>15</xdr:col>
      <xdr:colOff>352425</xdr:colOff>
      <xdr:row>7</xdr:row>
      <xdr:rowOff>190500</xdr:rowOff>
    </xdr:from>
    <xdr:to>
      <xdr:col>16</xdr:col>
      <xdr:colOff>542925</xdr:colOff>
      <xdr:row>10</xdr:row>
      <xdr:rowOff>66675</xdr:rowOff>
    </xdr:to>
    <xdr:sp macro="" textlink="">
      <xdr:nvSpPr>
        <xdr:cNvPr id="6" name="Speech Bubble: Oval 5">
          <a:extLst>
            <a:ext uri="{FF2B5EF4-FFF2-40B4-BE49-F238E27FC236}">
              <a16:creationId xmlns:a16="http://schemas.microsoft.com/office/drawing/2014/main" id="{1A94F4C1-1F46-4099-BF3B-D8F143E4395B}"/>
            </a:ext>
          </a:extLst>
        </xdr:cNvPr>
        <xdr:cNvSpPr/>
      </xdr:nvSpPr>
      <xdr:spPr>
        <a:xfrm>
          <a:off x="11096625" y="2009775"/>
          <a:ext cx="790575" cy="466725"/>
        </a:xfrm>
        <a:prstGeom prst="wedgeEllipseCallout">
          <a:avLst>
            <a:gd name="adj1" fmla="val 40913"/>
            <a:gd name="adj2" fmla="val 68992"/>
          </a:avLst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1.2</a:t>
          </a:r>
        </a:p>
      </xdr:txBody>
    </xdr:sp>
    <xdr:clientData/>
  </xdr:twoCellAnchor>
  <xdr:twoCellAnchor>
    <xdr:from>
      <xdr:col>17</xdr:col>
      <xdr:colOff>342900</xdr:colOff>
      <xdr:row>7</xdr:row>
      <xdr:rowOff>114300</xdr:rowOff>
    </xdr:from>
    <xdr:to>
      <xdr:col>18</xdr:col>
      <xdr:colOff>523875</xdr:colOff>
      <xdr:row>9</xdr:row>
      <xdr:rowOff>180975</xdr:rowOff>
    </xdr:to>
    <xdr:sp macro="" textlink="">
      <xdr:nvSpPr>
        <xdr:cNvPr id="7" name="Speech Bubble: Oval 6">
          <a:extLst>
            <a:ext uri="{FF2B5EF4-FFF2-40B4-BE49-F238E27FC236}">
              <a16:creationId xmlns:a16="http://schemas.microsoft.com/office/drawing/2014/main" id="{7A103A55-8E36-4B43-9623-F1152FE7F976}"/>
            </a:ext>
          </a:extLst>
        </xdr:cNvPr>
        <xdr:cNvSpPr/>
      </xdr:nvSpPr>
      <xdr:spPr>
        <a:xfrm>
          <a:off x="12487275" y="1933575"/>
          <a:ext cx="790575" cy="466725"/>
        </a:xfrm>
        <a:prstGeom prst="wedgeEllipseCallout">
          <a:avLst>
            <a:gd name="adj1" fmla="val -18124"/>
            <a:gd name="adj2" fmla="val 138380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2.4</a:t>
          </a:r>
        </a:p>
      </xdr:txBody>
    </xdr:sp>
    <xdr:clientData/>
  </xdr:twoCellAnchor>
  <xdr:twoCellAnchor>
    <xdr:from>
      <xdr:col>4</xdr:col>
      <xdr:colOff>514350</xdr:colOff>
      <xdr:row>26</xdr:row>
      <xdr:rowOff>47625</xdr:rowOff>
    </xdr:from>
    <xdr:to>
      <xdr:col>6</xdr:col>
      <xdr:colOff>85725</xdr:colOff>
      <xdr:row>29</xdr:row>
      <xdr:rowOff>0</xdr:rowOff>
    </xdr:to>
    <xdr:sp macro="" textlink="">
      <xdr:nvSpPr>
        <xdr:cNvPr id="8" name="Speech Bubble: Oval 7">
          <a:extLst>
            <a:ext uri="{FF2B5EF4-FFF2-40B4-BE49-F238E27FC236}">
              <a16:creationId xmlns:a16="http://schemas.microsoft.com/office/drawing/2014/main" id="{40FFE148-DA31-4AB6-A32C-B419CB7DD9CC}"/>
            </a:ext>
          </a:extLst>
        </xdr:cNvPr>
        <xdr:cNvSpPr/>
      </xdr:nvSpPr>
      <xdr:spPr>
        <a:xfrm>
          <a:off x="4067175" y="5781675"/>
          <a:ext cx="790575" cy="600075"/>
        </a:xfrm>
        <a:prstGeom prst="wedgeEllipseCallout">
          <a:avLst>
            <a:gd name="adj1" fmla="val 77057"/>
            <a:gd name="adj2" fmla="val 6585"/>
          </a:avLst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8</xdr:row>
      <xdr:rowOff>28575</xdr:rowOff>
    </xdr:from>
    <xdr:to>
      <xdr:col>3</xdr:col>
      <xdr:colOff>276225</xdr:colOff>
      <xdr:row>10</xdr:row>
      <xdr:rowOff>28575</xdr:rowOff>
    </xdr:to>
    <xdr:sp macro="" textlink="">
      <xdr:nvSpPr>
        <xdr:cNvPr id="2" name="Speech Bubble: Oval 1">
          <a:extLst>
            <a:ext uri="{FF2B5EF4-FFF2-40B4-BE49-F238E27FC236}">
              <a16:creationId xmlns:a16="http://schemas.microsoft.com/office/drawing/2014/main" id="{B440861A-E7BD-4483-8965-41AA448C37B4}"/>
            </a:ext>
          </a:extLst>
        </xdr:cNvPr>
        <xdr:cNvSpPr/>
      </xdr:nvSpPr>
      <xdr:spPr>
        <a:xfrm>
          <a:off x="2362201" y="2047875"/>
          <a:ext cx="857249" cy="390525"/>
        </a:xfrm>
        <a:prstGeom prst="wedgeEllipseCallout">
          <a:avLst>
            <a:gd name="adj1" fmla="val 23192"/>
            <a:gd name="adj2" fmla="val 120907"/>
          </a:avLst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1.1</a:t>
          </a:r>
        </a:p>
      </xdr:txBody>
    </xdr:sp>
    <xdr:clientData/>
  </xdr:twoCellAnchor>
  <xdr:twoCellAnchor>
    <xdr:from>
      <xdr:col>4</xdr:col>
      <xdr:colOff>495300</xdr:colOff>
      <xdr:row>8</xdr:row>
      <xdr:rowOff>57150</xdr:rowOff>
    </xdr:from>
    <xdr:to>
      <xdr:col>6</xdr:col>
      <xdr:colOff>200025</xdr:colOff>
      <xdr:row>11</xdr:row>
      <xdr:rowOff>9525</xdr:rowOff>
    </xdr:to>
    <xdr:sp macro="" textlink="">
      <xdr:nvSpPr>
        <xdr:cNvPr id="3" name="Speech Bubble: Oval 2">
          <a:extLst>
            <a:ext uri="{FF2B5EF4-FFF2-40B4-BE49-F238E27FC236}">
              <a16:creationId xmlns:a16="http://schemas.microsoft.com/office/drawing/2014/main" id="{90675A41-5891-4753-92DC-242C578A67A6}"/>
            </a:ext>
          </a:extLst>
        </xdr:cNvPr>
        <xdr:cNvSpPr/>
      </xdr:nvSpPr>
      <xdr:spPr>
        <a:xfrm>
          <a:off x="4048125" y="2076450"/>
          <a:ext cx="923925" cy="533400"/>
        </a:xfrm>
        <a:prstGeom prst="wedgeEllipseCallout">
          <a:avLst>
            <a:gd name="adj1" fmla="val -58353"/>
            <a:gd name="adj2" fmla="val 112878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2.1</a:t>
          </a:r>
        </a:p>
      </xdr:txBody>
    </xdr:sp>
    <xdr:clientData/>
  </xdr:twoCellAnchor>
  <xdr:twoCellAnchor>
    <xdr:from>
      <xdr:col>8</xdr:col>
      <xdr:colOff>619127</xdr:colOff>
      <xdr:row>8</xdr:row>
      <xdr:rowOff>142875</xdr:rowOff>
    </xdr:from>
    <xdr:to>
      <xdr:col>10</xdr:col>
      <xdr:colOff>114301</xdr:colOff>
      <xdr:row>10</xdr:row>
      <xdr:rowOff>57150</xdr:rowOff>
    </xdr:to>
    <xdr:sp macro="" textlink="">
      <xdr:nvSpPr>
        <xdr:cNvPr id="4" name="Speech Bubble: Oval 3">
          <a:extLst>
            <a:ext uri="{FF2B5EF4-FFF2-40B4-BE49-F238E27FC236}">
              <a16:creationId xmlns:a16="http://schemas.microsoft.com/office/drawing/2014/main" id="{6D8FACF7-D33A-4DBD-9C7E-46FC983F793A}"/>
            </a:ext>
          </a:extLst>
        </xdr:cNvPr>
        <xdr:cNvSpPr/>
      </xdr:nvSpPr>
      <xdr:spPr>
        <a:xfrm>
          <a:off x="6962777" y="2162175"/>
          <a:ext cx="866774" cy="304800"/>
        </a:xfrm>
        <a:prstGeom prst="wedgeEllipseCallout">
          <a:avLst>
            <a:gd name="adj1" fmla="val -48976"/>
            <a:gd name="adj2" fmla="val 75488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2.2</a:t>
          </a:r>
        </a:p>
      </xdr:txBody>
    </xdr:sp>
    <xdr:clientData/>
  </xdr:twoCellAnchor>
  <xdr:twoCellAnchor>
    <xdr:from>
      <xdr:col>13</xdr:col>
      <xdr:colOff>28575</xdr:colOff>
      <xdr:row>8</xdr:row>
      <xdr:rowOff>76200</xdr:rowOff>
    </xdr:from>
    <xdr:to>
      <xdr:col>14</xdr:col>
      <xdr:colOff>419100</xdr:colOff>
      <xdr:row>11</xdr:row>
      <xdr:rowOff>19055</xdr:rowOff>
    </xdr:to>
    <xdr:sp macro="" textlink="">
      <xdr:nvSpPr>
        <xdr:cNvPr id="5" name="Speech Bubble: Oval 4">
          <a:extLst>
            <a:ext uri="{FF2B5EF4-FFF2-40B4-BE49-F238E27FC236}">
              <a16:creationId xmlns:a16="http://schemas.microsoft.com/office/drawing/2014/main" id="{C617DE73-E1E0-4A19-BC8F-8AF77F80377C}"/>
            </a:ext>
          </a:extLst>
        </xdr:cNvPr>
        <xdr:cNvSpPr/>
      </xdr:nvSpPr>
      <xdr:spPr>
        <a:xfrm>
          <a:off x="9505950" y="2095500"/>
          <a:ext cx="1000125" cy="523880"/>
        </a:xfrm>
        <a:prstGeom prst="wedgeEllipseCallout">
          <a:avLst>
            <a:gd name="adj1" fmla="val -45558"/>
            <a:gd name="adj2" fmla="val 78565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2.3</a:t>
          </a:r>
        </a:p>
      </xdr:txBody>
    </xdr:sp>
    <xdr:clientData/>
  </xdr:twoCellAnchor>
  <xdr:twoCellAnchor>
    <xdr:from>
      <xdr:col>15</xdr:col>
      <xdr:colOff>352425</xdr:colOff>
      <xdr:row>7</xdr:row>
      <xdr:rowOff>190500</xdr:rowOff>
    </xdr:from>
    <xdr:to>
      <xdr:col>16</xdr:col>
      <xdr:colOff>542925</xdr:colOff>
      <xdr:row>10</xdr:row>
      <xdr:rowOff>66675</xdr:rowOff>
    </xdr:to>
    <xdr:sp macro="" textlink="">
      <xdr:nvSpPr>
        <xdr:cNvPr id="6" name="Speech Bubble: Oval 5">
          <a:extLst>
            <a:ext uri="{FF2B5EF4-FFF2-40B4-BE49-F238E27FC236}">
              <a16:creationId xmlns:a16="http://schemas.microsoft.com/office/drawing/2014/main" id="{41126B3A-0633-4768-8999-839D21D95A5C}"/>
            </a:ext>
          </a:extLst>
        </xdr:cNvPr>
        <xdr:cNvSpPr/>
      </xdr:nvSpPr>
      <xdr:spPr>
        <a:xfrm>
          <a:off x="11096625" y="2009775"/>
          <a:ext cx="790575" cy="466725"/>
        </a:xfrm>
        <a:prstGeom prst="wedgeEllipseCallout">
          <a:avLst>
            <a:gd name="adj1" fmla="val 40913"/>
            <a:gd name="adj2" fmla="val 68992"/>
          </a:avLst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1.2</a:t>
          </a:r>
        </a:p>
      </xdr:txBody>
    </xdr:sp>
    <xdr:clientData/>
  </xdr:twoCellAnchor>
  <xdr:twoCellAnchor>
    <xdr:from>
      <xdr:col>17</xdr:col>
      <xdr:colOff>342900</xdr:colOff>
      <xdr:row>7</xdr:row>
      <xdr:rowOff>114300</xdr:rowOff>
    </xdr:from>
    <xdr:to>
      <xdr:col>18</xdr:col>
      <xdr:colOff>523875</xdr:colOff>
      <xdr:row>9</xdr:row>
      <xdr:rowOff>180975</xdr:rowOff>
    </xdr:to>
    <xdr:sp macro="" textlink="">
      <xdr:nvSpPr>
        <xdr:cNvPr id="7" name="Speech Bubble: Oval 6">
          <a:extLst>
            <a:ext uri="{FF2B5EF4-FFF2-40B4-BE49-F238E27FC236}">
              <a16:creationId xmlns:a16="http://schemas.microsoft.com/office/drawing/2014/main" id="{68F21C5A-A2FE-4281-A7E5-5D621490ACC2}"/>
            </a:ext>
          </a:extLst>
        </xdr:cNvPr>
        <xdr:cNvSpPr/>
      </xdr:nvSpPr>
      <xdr:spPr>
        <a:xfrm>
          <a:off x="12487275" y="1933575"/>
          <a:ext cx="790575" cy="466725"/>
        </a:xfrm>
        <a:prstGeom prst="wedgeEllipseCallout">
          <a:avLst>
            <a:gd name="adj1" fmla="val -18124"/>
            <a:gd name="adj2" fmla="val 138380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2.4</a:t>
          </a:r>
        </a:p>
      </xdr:txBody>
    </xdr:sp>
    <xdr:clientData/>
  </xdr:twoCellAnchor>
  <xdr:twoCellAnchor>
    <xdr:from>
      <xdr:col>4</xdr:col>
      <xdr:colOff>514350</xdr:colOff>
      <xdr:row>26</xdr:row>
      <xdr:rowOff>47625</xdr:rowOff>
    </xdr:from>
    <xdr:to>
      <xdr:col>6</xdr:col>
      <xdr:colOff>85725</xdr:colOff>
      <xdr:row>29</xdr:row>
      <xdr:rowOff>0</xdr:rowOff>
    </xdr:to>
    <xdr:sp macro="" textlink="">
      <xdr:nvSpPr>
        <xdr:cNvPr id="8" name="Speech Bubble: Oval 7">
          <a:extLst>
            <a:ext uri="{FF2B5EF4-FFF2-40B4-BE49-F238E27FC236}">
              <a16:creationId xmlns:a16="http://schemas.microsoft.com/office/drawing/2014/main" id="{42B5AE7A-CCF0-4F4E-A917-0D0512549208}"/>
            </a:ext>
          </a:extLst>
        </xdr:cNvPr>
        <xdr:cNvSpPr/>
      </xdr:nvSpPr>
      <xdr:spPr>
        <a:xfrm>
          <a:off x="4067175" y="5781675"/>
          <a:ext cx="790575" cy="600075"/>
        </a:xfrm>
        <a:prstGeom prst="wedgeEllipseCallout">
          <a:avLst>
            <a:gd name="adj1" fmla="val 77057"/>
            <a:gd name="adj2" fmla="val 6585"/>
          </a:avLst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17"/>
  <sheetViews>
    <sheetView tabSelected="1" workbookViewId="0">
      <selection activeCell="D27" sqref="D27"/>
    </sheetView>
  </sheetViews>
  <sheetFormatPr defaultRowHeight="15" x14ac:dyDescent="0.25"/>
  <cols>
    <col min="1" max="1" width="19" customWidth="1"/>
    <col min="2" max="2" width="14.85546875" customWidth="1"/>
    <col min="3" max="3" width="11.7109375" customWidth="1"/>
    <col min="4" max="4" width="17.7109375" customWidth="1"/>
    <col min="5" max="5" width="14.42578125" customWidth="1"/>
    <col min="6" max="6" width="13.5703125" customWidth="1"/>
    <col min="7" max="7" width="10.5703125" customWidth="1"/>
  </cols>
  <sheetData>
    <row r="1" spans="1:7" x14ac:dyDescent="0.25">
      <c r="A1" t="s">
        <v>0</v>
      </c>
      <c r="D1" t="s">
        <v>1</v>
      </c>
      <c r="E1" t="s">
        <v>2</v>
      </c>
      <c r="F1" t="s">
        <v>3</v>
      </c>
      <c r="G1" t="s">
        <v>4</v>
      </c>
    </row>
    <row r="2" spans="1:7" x14ac:dyDescent="0.25">
      <c r="A2" t="s">
        <v>5</v>
      </c>
      <c r="B2" t="s">
        <v>6</v>
      </c>
      <c r="C2" t="s">
        <v>7</v>
      </c>
      <c r="D2" t="s">
        <v>8</v>
      </c>
      <c r="E2" t="s">
        <v>8</v>
      </c>
      <c r="F2" t="s">
        <v>8</v>
      </c>
      <c r="G2" t="s">
        <v>8</v>
      </c>
    </row>
    <row r="3" spans="1:7" x14ac:dyDescent="0.25">
      <c r="A3" t="s">
        <v>9</v>
      </c>
      <c r="B3" t="s">
        <v>10</v>
      </c>
      <c r="C3">
        <v>20.175999999999998</v>
      </c>
      <c r="D3">
        <v>252</v>
      </c>
      <c r="E3">
        <v>140333</v>
      </c>
      <c r="F3">
        <v>92234</v>
      </c>
      <c r="G3">
        <v>161309</v>
      </c>
    </row>
    <row r="4" spans="1:7" x14ac:dyDescent="0.25">
      <c r="A4" t="s">
        <v>11</v>
      </c>
      <c r="B4" t="s">
        <v>12</v>
      </c>
      <c r="C4">
        <v>18.888999999999999</v>
      </c>
      <c r="D4">
        <v>2885</v>
      </c>
      <c r="E4">
        <v>811758</v>
      </c>
      <c r="F4">
        <v>528364</v>
      </c>
      <c r="G4">
        <v>1033231</v>
      </c>
    </row>
    <row r="5" spans="1:7" x14ac:dyDescent="0.25">
      <c r="A5" t="s">
        <v>13</v>
      </c>
      <c r="B5" t="s">
        <v>14</v>
      </c>
      <c r="C5">
        <v>18.626999999999999</v>
      </c>
      <c r="D5">
        <v>504140</v>
      </c>
      <c r="E5">
        <v>706743</v>
      </c>
      <c r="F5">
        <v>592018</v>
      </c>
      <c r="G5">
        <v>696034</v>
      </c>
    </row>
    <row r="6" spans="1:7" x14ac:dyDescent="0.25">
      <c r="A6" t="s">
        <v>15</v>
      </c>
      <c r="B6" t="s">
        <v>16</v>
      </c>
      <c r="C6">
        <v>27.065999999999999</v>
      </c>
      <c r="D6">
        <v>539</v>
      </c>
      <c r="E6">
        <v>428868</v>
      </c>
      <c r="F6">
        <v>313402</v>
      </c>
      <c r="G6">
        <v>478495</v>
      </c>
    </row>
    <row r="7" spans="1:7" x14ac:dyDescent="0.25">
      <c r="A7" t="s">
        <v>17</v>
      </c>
      <c r="B7" t="s">
        <v>18</v>
      </c>
      <c r="C7">
        <v>26.489000000000001</v>
      </c>
      <c r="D7">
        <v>393</v>
      </c>
      <c r="E7">
        <v>168819</v>
      </c>
      <c r="F7">
        <v>212355</v>
      </c>
      <c r="G7">
        <v>415501</v>
      </c>
    </row>
    <row r="8" spans="1:7" x14ac:dyDescent="0.25">
      <c r="A8" t="s">
        <v>19</v>
      </c>
      <c r="B8" t="s">
        <v>20</v>
      </c>
      <c r="C8">
        <v>25.754999999999999</v>
      </c>
      <c r="D8">
        <v>573</v>
      </c>
      <c r="E8">
        <v>310150</v>
      </c>
      <c r="F8">
        <v>223461</v>
      </c>
      <c r="G8">
        <v>385263</v>
      </c>
    </row>
    <row r="9" spans="1:7" x14ac:dyDescent="0.25">
      <c r="A9" t="s">
        <v>21</v>
      </c>
      <c r="B9" t="s">
        <v>10</v>
      </c>
      <c r="C9">
        <v>23.030999999999999</v>
      </c>
      <c r="D9">
        <v>572</v>
      </c>
      <c r="E9">
        <v>341931</v>
      </c>
      <c r="F9">
        <v>235505</v>
      </c>
      <c r="G9">
        <v>391010</v>
      </c>
    </row>
    <row r="10" spans="1:7" x14ac:dyDescent="0.25">
      <c r="A10" t="s">
        <v>22</v>
      </c>
      <c r="B10" t="s">
        <v>23</v>
      </c>
      <c r="C10">
        <v>24.66</v>
      </c>
      <c r="D10">
        <v>185341</v>
      </c>
      <c r="E10">
        <v>357286</v>
      </c>
      <c r="F10">
        <v>249172</v>
      </c>
      <c r="G10">
        <v>409899</v>
      </c>
    </row>
    <row r="11" spans="1:7" x14ac:dyDescent="0.25">
      <c r="A11" t="s">
        <v>24</v>
      </c>
      <c r="B11" t="s">
        <v>25</v>
      </c>
      <c r="C11">
        <v>30.431999999999999</v>
      </c>
      <c r="D11">
        <v>144</v>
      </c>
      <c r="E11">
        <v>66791</v>
      </c>
      <c r="F11">
        <v>109336</v>
      </c>
      <c r="G11">
        <v>203840</v>
      </c>
    </row>
    <row r="12" spans="1:7" x14ac:dyDescent="0.25">
      <c r="A12" t="s">
        <v>26</v>
      </c>
      <c r="B12" t="s">
        <v>27</v>
      </c>
      <c r="C12">
        <v>45.959000000000003</v>
      </c>
      <c r="D12">
        <v>106386</v>
      </c>
      <c r="E12">
        <v>181721</v>
      </c>
      <c r="F12">
        <v>136568</v>
      </c>
      <c r="G12">
        <v>197498</v>
      </c>
    </row>
    <row r="13" spans="1:7" x14ac:dyDescent="0.25">
      <c r="A13" t="s">
        <v>28</v>
      </c>
      <c r="B13" t="s">
        <v>29</v>
      </c>
      <c r="C13">
        <v>42.445</v>
      </c>
      <c r="D13">
        <v>152855</v>
      </c>
      <c r="E13">
        <v>208441</v>
      </c>
      <c r="F13">
        <v>167657</v>
      </c>
      <c r="G13">
        <v>208551</v>
      </c>
    </row>
    <row r="14" spans="1:7" x14ac:dyDescent="0.25">
      <c r="A14" t="s">
        <v>30</v>
      </c>
      <c r="B14" t="s">
        <v>18</v>
      </c>
      <c r="C14">
        <v>26.9</v>
      </c>
      <c r="D14">
        <v>435</v>
      </c>
      <c r="E14">
        <v>225331</v>
      </c>
      <c r="F14">
        <v>216165</v>
      </c>
      <c r="G14">
        <v>364396</v>
      </c>
    </row>
    <row r="17" spans="1:1" s="24" customFormat="1" ht="23.25" x14ac:dyDescent="0.35">
      <c r="A17" s="26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30DE0-FBBB-4BD0-820C-6E2BCF0919C3}">
  <sheetPr>
    <tabColor rgb="FFFF0000"/>
  </sheetPr>
  <dimension ref="A1:AH42"/>
  <sheetViews>
    <sheetView workbookViewId="0">
      <selection activeCell="J45" sqref="J45"/>
    </sheetView>
  </sheetViews>
  <sheetFormatPr defaultRowHeight="15" x14ac:dyDescent="0.25"/>
  <cols>
    <col min="1" max="1" width="17.5703125" customWidth="1"/>
    <col min="2" max="2" width="14.85546875" customWidth="1"/>
    <col min="3" max="3" width="11.7109375" customWidth="1"/>
    <col min="4" max="4" width="9.140625" style="3"/>
    <col min="7" max="7" width="10.85546875" customWidth="1"/>
    <col min="8" max="8" width="12.7109375" style="46" customWidth="1"/>
    <col min="9" max="9" width="11.42578125" style="46" customWidth="1"/>
    <col min="10" max="11" width="9.140625" style="46"/>
    <col min="12" max="12" width="5.5703125" customWidth="1"/>
    <col min="13" max="13" width="11.7109375" style="46" customWidth="1"/>
    <col min="14" max="14" width="9.140625" style="46"/>
    <col min="15" max="15" width="9.85546875" style="46" customWidth="1"/>
    <col min="16" max="16" width="9" style="46" customWidth="1"/>
    <col min="17" max="17" width="12" customWidth="1"/>
    <col min="18" max="34" width="9.140625" style="46"/>
  </cols>
  <sheetData>
    <row r="1" spans="1:34" ht="12.75" customHeight="1" x14ac:dyDescent="0.25">
      <c r="B1" s="67" t="s">
        <v>41</v>
      </c>
      <c r="C1" s="68"/>
      <c r="D1" s="68"/>
      <c r="E1" s="68"/>
      <c r="F1" s="69"/>
      <c r="H1" s="76" t="s">
        <v>53</v>
      </c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</row>
    <row r="2" spans="1:34" ht="30" customHeight="1" x14ac:dyDescent="0.25">
      <c r="B2" s="70"/>
      <c r="C2" s="71"/>
      <c r="D2" s="71"/>
      <c r="E2" s="71"/>
      <c r="F2" s="72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</row>
    <row r="3" spans="1:34" ht="21.75" customHeight="1" x14ac:dyDescent="0.25">
      <c r="B3" s="70"/>
      <c r="C3" s="71"/>
      <c r="D3" s="71"/>
      <c r="E3" s="71"/>
      <c r="F3" s="72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</row>
    <row r="4" spans="1:34" ht="17.25" customHeight="1" x14ac:dyDescent="0.25">
      <c r="B4" s="70"/>
      <c r="C4" s="71"/>
      <c r="D4" s="71"/>
      <c r="E4" s="71"/>
      <c r="F4" s="72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</row>
    <row r="5" spans="1:34" ht="21.75" customHeight="1" x14ac:dyDescent="0.25">
      <c r="B5" s="70"/>
      <c r="C5" s="71"/>
      <c r="D5" s="71"/>
      <c r="E5" s="71"/>
      <c r="F5" s="72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</row>
    <row r="6" spans="1:34" ht="28.5" customHeight="1" x14ac:dyDescent="0.25">
      <c r="B6" s="70"/>
      <c r="C6" s="71"/>
      <c r="D6" s="71"/>
      <c r="E6" s="71"/>
      <c r="F6" s="72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</row>
    <row r="7" spans="1:34" ht="11.25" customHeight="1" x14ac:dyDescent="0.25">
      <c r="B7" s="73"/>
      <c r="C7" s="74"/>
      <c r="D7" s="74"/>
      <c r="E7" s="74"/>
      <c r="F7" s="75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</row>
    <row r="8" spans="1:34" ht="15.75" customHeight="1" x14ac:dyDescent="0.25"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</row>
    <row r="9" spans="1:34" ht="15.75" customHeight="1" x14ac:dyDescent="0.25">
      <c r="H9" s="25"/>
      <c r="I9" s="25"/>
      <c r="J9" s="25"/>
      <c r="K9" s="25"/>
      <c r="L9" s="30"/>
      <c r="M9" s="25"/>
      <c r="N9" s="25"/>
      <c r="O9" s="25"/>
      <c r="P9" s="25"/>
      <c r="Q9" s="30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1" spans="1:34" x14ac:dyDescent="0.25">
      <c r="Q11" s="32" t="s">
        <v>45</v>
      </c>
      <c r="R11" s="61">
        <v>0.20300000000000001</v>
      </c>
      <c r="S11" s="61">
        <v>0.20610000000000001</v>
      </c>
      <c r="T11" s="61">
        <v>0.2072</v>
      </c>
      <c r="U11" s="61">
        <v>0.21179999999999999</v>
      </c>
      <c r="V11" s="61">
        <v>0.2074</v>
      </c>
      <c r="W11" s="61">
        <v>0.2011</v>
      </c>
      <c r="X11" s="61">
        <v>0.214</v>
      </c>
      <c r="Y11" s="61">
        <v>0.2046</v>
      </c>
      <c r="Z11" s="61">
        <v>0.1983</v>
      </c>
      <c r="AA11" s="61">
        <v>0.20549999999999999</v>
      </c>
      <c r="AB11" s="61">
        <v>0.20039999999999999</v>
      </c>
      <c r="AC11" s="61">
        <v>0.20150000000000001</v>
      </c>
      <c r="AD11" s="61">
        <v>0.20810000000000001</v>
      </c>
      <c r="AE11" s="61">
        <v>0.20069999999999999</v>
      </c>
      <c r="AF11" s="62"/>
      <c r="AG11" s="62"/>
      <c r="AH11" s="62"/>
    </row>
    <row r="12" spans="1:34" s="23" customFormat="1" ht="21" x14ac:dyDescent="0.35">
      <c r="D12" s="77" t="s">
        <v>31</v>
      </c>
      <c r="E12" s="77"/>
      <c r="F12" s="77"/>
      <c r="H12" s="78" t="s">
        <v>35</v>
      </c>
      <c r="I12" s="78"/>
      <c r="J12" s="78"/>
      <c r="K12" s="78"/>
      <c r="L12" s="38"/>
      <c r="M12" s="79" t="s">
        <v>42</v>
      </c>
      <c r="N12" s="80"/>
      <c r="O12" s="80"/>
      <c r="P12" s="81"/>
      <c r="Q12" s="27"/>
      <c r="R12" s="79" t="s">
        <v>43</v>
      </c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1"/>
    </row>
    <row r="13" spans="1:34" x14ac:dyDescent="0.25">
      <c r="A13" s="11" t="s">
        <v>0</v>
      </c>
      <c r="B13" s="11"/>
      <c r="C13" s="11"/>
      <c r="D13" s="13" t="s">
        <v>37</v>
      </c>
      <c r="E13" s="28" t="s">
        <v>4</v>
      </c>
      <c r="F13" s="11" t="s">
        <v>32</v>
      </c>
      <c r="H13" s="47" t="s">
        <v>51</v>
      </c>
      <c r="I13" s="47" t="s">
        <v>52</v>
      </c>
      <c r="J13" s="47"/>
      <c r="K13" s="47"/>
      <c r="L13" s="11"/>
      <c r="M13" s="58" t="s">
        <v>48</v>
      </c>
      <c r="N13" s="58" t="s">
        <v>49</v>
      </c>
      <c r="O13" s="47"/>
      <c r="P13" s="47"/>
      <c r="Q13" s="11"/>
      <c r="R13" s="47" t="s">
        <v>50</v>
      </c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</row>
    <row r="14" spans="1:34" x14ac:dyDescent="0.25">
      <c r="A14" s="11" t="s">
        <v>5</v>
      </c>
      <c r="B14" s="11" t="s">
        <v>6</v>
      </c>
      <c r="C14" s="11" t="s">
        <v>7</v>
      </c>
      <c r="D14" s="13" t="s">
        <v>36</v>
      </c>
      <c r="E14" s="28" t="s">
        <v>8</v>
      </c>
      <c r="F14" s="11"/>
      <c r="H14" s="47" t="s">
        <v>8</v>
      </c>
      <c r="I14" s="47"/>
      <c r="J14" s="47"/>
      <c r="K14" s="47"/>
      <c r="L14" s="11"/>
      <c r="M14" s="47"/>
      <c r="N14" s="47"/>
      <c r="O14" s="47"/>
      <c r="P14" s="47"/>
      <c r="Q14" s="11"/>
      <c r="R14" s="47" t="s">
        <v>8</v>
      </c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</row>
    <row r="15" spans="1:34" s="92" customFormat="1" x14ac:dyDescent="0.25">
      <c r="A15" s="86" t="s">
        <v>13</v>
      </c>
      <c r="B15" s="86" t="s">
        <v>14</v>
      </c>
      <c r="C15" s="86">
        <v>18.626999999999999</v>
      </c>
      <c r="D15" s="87">
        <v>10</v>
      </c>
      <c r="E15" s="88">
        <v>696034</v>
      </c>
      <c r="F15" s="89">
        <f>(D15/E15)/($D$15/$E$15)</f>
        <v>1</v>
      </c>
      <c r="G15" s="90"/>
      <c r="H15" s="91">
        <v>706743</v>
      </c>
      <c r="I15" s="91"/>
      <c r="J15" s="91"/>
      <c r="K15" s="91"/>
      <c r="L15" s="86"/>
      <c r="M15" s="91">
        <v>504140</v>
      </c>
      <c r="N15" s="91"/>
      <c r="O15" s="91"/>
      <c r="P15" s="91"/>
      <c r="Q15" s="86"/>
      <c r="R15" s="91">
        <v>504140</v>
      </c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</row>
    <row r="16" spans="1:34" x14ac:dyDescent="0.25">
      <c r="A16" s="11" t="s">
        <v>11</v>
      </c>
      <c r="B16" s="11" t="s">
        <v>12</v>
      </c>
      <c r="C16" s="11">
        <v>18.888999999999999</v>
      </c>
      <c r="D16" s="14">
        <v>10</v>
      </c>
      <c r="E16" s="63">
        <v>1033231</v>
      </c>
      <c r="F16" s="15">
        <f t="shared" ref="F16:F26" si="0">(D16/E16)/($D$25/$E$25)</f>
        <v>0.20184353740838207</v>
      </c>
      <c r="G16" s="10"/>
      <c r="H16" s="47">
        <v>767056.96</v>
      </c>
      <c r="I16" s="47"/>
      <c r="J16" s="47"/>
      <c r="K16" s="47"/>
      <c r="L16" s="11"/>
      <c r="M16" s="47">
        <v>2514.12</v>
      </c>
      <c r="N16" s="47"/>
      <c r="O16" s="47"/>
      <c r="P16" s="47"/>
      <c r="Q16" s="11"/>
      <c r="R16" s="47">
        <v>3099.8</v>
      </c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</row>
    <row r="17" spans="1:34" x14ac:dyDescent="0.25">
      <c r="A17" s="11" t="s">
        <v>9</v>
      </c>
      <c r="B17" s="11" t="s">
        <v>10</v>
      </c>
      <c r="C17" s="11">
        <v>20.175999999999998</v>
      </c>
      <c r="D17" s="14">
        <v>10</v>
      </c>
      <c r="E17" s="63">
        <v>161309</v>
      </c>
      <c r="F17" s="15">
        <f t="shared" si="0"/>
        <v>1.292866486060914</v>
      </c>
      <c r="G17" s="10"/>
      <c r="H17" s="47">
        <v>133154.57</v>
      </c>
      <c r="I17" s="47"/>
      <c r="J17" s="47"/>
      <c r="K17" s="47"/>
      <c r="L17" s="11"/>
      <c r="M17" s="47">
        <v>59.33</v>
      </c>
      <c r="N17" s="47"/>
      <c r="O17" s="47"/>
      <c r="P17" s="47"/>
      <c r="Q17" s="11"/>
      <c r="R17" s="47">
        <v>59.84</v>
      </c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x14ac:dyDescent="0.25">
      <c r="A18" s="11" t="s">
        <v>21</v>
      </c>
      <c r="B18" s="11" t="s">
        <v>10</v>
      </c>
      <c r="C18" s="11">
        <v>23.030999999999999</v>
      </c>
      <c r="D18" s="14">
        <v>10</v>
      </c>
      <c r="E18" s="63">
        <v>391010</v>
      </c>
      <c r="F18" s="15">
        <f t="shared" si="0"/>
        <v>0.53336487557862977</v>
      </c>
      <c r="G18" s="10"/>
      <c r="H18" s="47">
        <v>338314.16</v>
      </c>
      <c r="I18" s="47"/>
      <c r="J18" s="47"/>
      <c r="K18" s="47"/>
      <c r="L18" s="11"/>
      <c r="M18" s="47">
        <v>63.13</v>
      </c>
      <c r="N18" s="47"/>
      <c r="O18" s="47"/>
      <c r="P18" s="47"/>
      <c r="Q18" s="11"/>
      <c r="R18" s="47">
        <v>74.72</v>
      </c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</row>
    <row r="19" spans="1:34" s="5" customFormat="1" x14ac:dyDescent="0.25">
      <c r="A19" s="16" t="s">
        <v>22</v>
      </c>
      <c r="B19" s="16" t="s">
        <v>23</v>
      </c>
      <c r="C19" s="16">
        <v>24.66</v>
      </c>
      <c r="D19" s="17">
        <v>10</v>
      </c>
      <c r="E19" s="64">
        <v>409899</v>
      </c>
      <c r="F19" s="15">
        <f t="shared" si="0"/>
        <v>0.50878631077411751</v>
      </c>
      <c r="G19" s="10"/>
      <c r="H19" s="48">
        <v>347312.33</v>
      </c>
      <c r="I19" s="48"/>
      <c r="J19" s="48"/>
      <c r="K19" s="48"/>
      <c r="L19" s="16"/>
      <c r="M19" s="48">
        <v>420900.31</v>
      </c>
      <c r="N19" s="48"/>
      <c r="O19" s="48"/>
      <c r="P19" s="48"/>
      <c r="Q19" s="16"/>
      <c r="R19" s="48">
        <v>409289.83</v>
      </c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</row>
    <row r="20" spans="1:34" x14ac:dyDescent="0.25">
      <c r="A20" s="11" t="s">
        <v>19</v>
      </c>
      <c r="B20" s="11" t="s">
        <v>20</v>
      </c>
      <c r="C20" s="11">
        <v>25.754999999999999</v>
      </c>
      <c r="D20" s="14">
        <v>10</v>
      </c>
      <c r="E20" s="63">
        <v>385263</v>
      </c>
      <c r="F20" s="15">
        <f t="shared" si="0"/>
        <v>0.54132112349226369</v>
      </c>
      <c r="G20" s="10"/>
      <c r="H20" s="47">
        <v>301416.67</v>
      </c>
      <c r="I20" s="47"/>
      <c r="J20" s="47"/>
      <c r="K20" s="47"/>
      <c r="L20" s="11"/>
      <c r="M20" s="47">
        <v>184.34</v>
      </c>
      <c r="N20" s="47"/>
      <c r="O20" s="47"/>
      <c r="P20" s="47"/>
      <c r="Q20" s="11"/>
      <c r="R20" s="47">
        <v>147.11000000000001</v>
      </c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</row>
    <row r="21" spans="1:34" x14ac:dyDescent="0.25">
      <c r="A21" s="11" t="s">
        <v>17</v>
      </c>
      <c r="B21" s="11" t="s">
        <v>18</v>
      </c>
      <c r="C21" s="11">
        <v>26.489000000000001</v>
      </c>
      <c r="D21" s="14">
        <v>10</v>
      </c>
      <c r="E21" s="63">
        <v>415501</v>
      </c>
      <c r="F21" s="15">
        <f t="shared" si="0"/>
        <v>0.501926589827702</v>
      </c>
      <c r="G21" s="10"/>
      <c r="H21" s="47">
        <v>154339.85999999999</v>
      </c>
      <c r="I21" s="47"/>
      <c r="J21" s="47"/>
      <c r="K21" s="47"/>
      <c r="L21" s="11"/>
      <c r="M21" s="47">
        <v>11.48</v>
      </c>
      <c r="N21" s="47"/>
      <c r="O21" s="47"/>
      <c r="P21" s="47"/>
      <c r="Q21" s="11"/>
      <c r="R21" s="47">
        <v>21.89</v>
      </c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</row>
    <row r="22" spans="1:34" x14ac:dyDescent="0.25">
      <c r="A22" s="11" t="s">
        <v>30</v>
      </c>
      <c r="B22" s="11" t="s">
        <v>18</v>
      </c>
      <c r="C22" s="11">
        <v>26.9</v>
      </c>
      <c r="D22" s="14">
        <v>10</v>
      </c>
      <c r="E22" s="63">
        <v>364396</v>
      </c>
      <c r="F22" s="15">
        <f t="shared" si="0"/>
        <v>0.57231967420059504</v>
      </c>
      <c r="G22" s="10"/>
      <c r="H22" s="47">
        <v>213595.43</v>
      </c>
      <c r="I22" s="47"/>
      <c r="J22" s="47"/>
      <c r="K22" s="47"/>
      <c r="L22" s="11"/>
      <c r="M22" s="47">
        <v>2.69</v>
      </c>
      <c r="N22" s="47"/>
      <c r="O22" s="47"/>
      <c r="P22" s="47"/>
      <c r="Q22" s="11"/>
      <c r="R22" s="47">
        <v>31.67</v>
      </c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</row>
    <row r="23" spans="1:34" x14ac:dyDescent="0.25">
      <c r="A23" s="11" t="s">
        <v>15</v>
      </c>
      <c r="B23" s="11" t="s">
        <v>16</v>
      </c>
      <c r="C23" s="11">
        <v>27.065999999999999</v>
      </c>
      <c r="D23" s="14">
        <v>10</v>
      </c>
      <c r="E23" s="63">
        <v>478495</v>
      </c>
      <c r="F23" s="15">
        <f t="shared" si="0"/>
        <v>0.43584781450171894</v>
      </c>
      <c r="G23" s="10"/>
      <c r="H23" s="47">
        <v>404001.7</v>
      </c>
      <c r="I23" s="47"/>
      <c r="J23" s="47"/>
      <c r="K23" s="47"/>
      <c r="L23" s="11"/>
      <c r="M23" s="47">
        <v>486.74</v>
      </c>
      <c r="N23" s="47"/>
      <c r="O23" s="47"/>
      <c r="P23" s="47"/>
      <c r="Q23" s="11"/>
      <c r="R23" s="47">
        <v>370.94</v>
      </c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</row>
    <row r="24" spans="1:34" x14ac:dyDescent="0.25">
      <c r="A24" s="11" t="s">
        <v>24</v>
      </c>
      <c r="B24" s="11" t="s">
        <v>25</v>
      </c>
      <c r="C24" s="11">
        <v>30.431999999999999</v>
      </c>
      <c r="D24" s="14">
        <v>10</v>
      </c>
      <c r="E24" s="63">
        <v>203840</v>
      </c>
      <c r="F24" s="15">
        <f t="shared" si="0"/>
        <v>1.0231112637362638</v>
      </c>
      <c r="G24" s="10"/>
      <c r="H24" s="47">
        <v>61924.35</v>
      </c>
      <c r="I24" s="47"/>
      <c r="J24" s="47"/>
      <c r="K24" s="47"/>
      <c r="L24" s="11"/>
      <c r="M24" s="47">
        <v>22.28</v>
      </c>
      <c r="N24" s="47"/>
      <c r="O24" s="47"/>
      <c r="P24" s="47"/>
      <c r="Q24" s="11"/>
      <c r="R24" s="47">
        <v>29.66</v>
      </c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</row>
    <row r="25" spans="1:34" s="4" customFormat="1" x14ac:dyDescent="0.25">
      <c r="A25" s="18" t="s">
        <v>28</v>
      </c>
      <c r="B25" s="18" t="s">
        <v>29</v>
      </c>
      <c r="C25" s="18">
        <v>42.445</v>
      </c>
      <c r="D25" s="19">
        <v>10</v>
      </c>
      <c r="E25" s="29">
        <v>208551</v>
      </c>
      <c r="F25" s="15">
        <f t="shared" si="0"/>
        <v>1</v>
      </c>
      <c r="G25" s="10"/>
      <c r="H25" s="49">
        <v>189215.16</v>
      </c>
      <c r="I25" s="49"/>
      <c r="J25" s="49"/>
      <c r="K25" s="49"/>
      <c r="L25" s="18"/>
      <c r="M25" s="49">
        <v>318044.96000000002</v>
      </c>
      <c r="N25" s="49"/>
      <c r="O25" s="49"/>
      <c r="P25" s="49"/>
      <c r="Q25" s="18"/>
      <c r="R25" s="49">
        <v>231810.52</v>
      </c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</row>
    <row r="26" spans="1:34" s="6" customFormat="1" ht="15.75" thickBot="1" x14ac:dyDescent="0.3">
      <c r="A26" s="20" t="s">
        <v>26</v>
      </c>
      <c r="B26" s="20" t="s">
        <v>27</v>
      </c>
      <c r="C26" s="20">
        <v>45.959000000000003</v>
      </c>
      <c r="D26" s="21">
        <v>10</v>
      </c>
      <c r="E26" s="65">
        <v>197498</v>
      </c>
      <c r="F26" s="22">
        <f t="shared" si="0"/>
        <v>1.0559651236974552</v>
      </c>
      <c r="G26" s="12"/>
      <c r="H26" s="50">
        <v>178772.09</v>
      </c>
      <c r="I26" s="50"/>
      <c r="J26" s="50"/>
      <c r="K26" s="50"/>
      <c r="L26" s="20"/>
      <c r="M26" s="50">
        <v>269771.3</v>
      </c>
      <c r="N26" s="50"/>
      <c r="O26" s="50"/>
      <c r="P26" s="50"/>
      <c r="Q26" s="20"/>
      <c r="R26" s="50">
        <v>213474.85</v>
      </c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</row>
    <row r="27" spans="1:34" s="23" customFormat="1" ht="21" x14ac:dyDescent="0.35">
      <c r="H27" s="82" t="s">
        <v>46</v>
      </c>
      <c r="I27" s="83"/>
      <c r="J27" s="83"/>
      <c r="K27" s="84"/>
      <c r="L27" s="39"/>
      <c r="M27" s="82" t="s">
        <v>46</v>
      </c>
      <c r="N27" s="83"/>
      <c r="O27" s="83"/>
      <c r="P27" s="84"/>
      <c r="Q27" s="31"/>
      <c r="R27" s="82" t="s">
        <v>46</v>
      </c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4"/>
    </row>
    <row r="28" spans="1:34" s="8" customFormat="1" x14ac:dyDescent="0.25">
      <c r="D28" s="9"/>
      <c r="H28" s="45" t="str">
        <f>H13</f>
        <v>XL_T04_17_Br_#OPR1</v>
      </c>
      <c r="I28" s="45" t="str">
        <f>I13</f>
        <v>XL_T04_18_Br_#OPR2</v>
      </c>
      <c r="J28" s="45">
        <f>J13</f>
        <v>0</v>
      </c>
      <c r="K28" s="45">
        <f>K13</f>
        <v>0</v>
      </c>
      <c r="L28" s="32"/>
      <c r="M28" s="45" t="str">
        <f>M13</f>
        <v>XL_T04_01_Br_#MB1</v>
      </c>
      <c r="N28" s="45" t="str">
        <f>N13</f>
        <v>XL_T04_02_Br_#MB2</v>
      </c>
      <c r="O28" s="45">
        <f>O13</f>
        <v>0</v>
      </c>
      <c r="P28" s="45">
        <f>P13</f>
        <v>0</v>
      </c>
      <c r="Q28" s="32"/>
      <c r="R28" s="45" t="str">
        <f t="shared" ref="R28:AH28" si="1">R13</f>
        <v>XL_T04_03_Br_#001_WT_G17_F_CTL</v>
      </c>
      <c r="S28" s="45">
        <f t="shared" si="1"/>
        <v>0</v>
      </c>
      <c r="T28" s="45">
        <f t="shared" si="1"/>
        <v>0</v>
      </c>
      <c r="U28" s="45">
        <f t="shared" si="1"/>
        <v>0</v>
      </c>
      <c r="V28" s="45">
        <f t="shared" si="1"/>
        <v>0</v>
      </c>
      <c r="W28" s="45">
        <f t="shared" si="1"/>
        <v>0</v>
      </c>
      <c r="X28" s="45">
        <f t="shared" si="1"/>
        <v>0</v>
      </c>
      <c r="Y28" s="45">
        <f t="shared" si="1"/>
        <v>0</v>
      </c>
      <c r="Z28" s="45">
        <f t="shared" si="1"/>
        <v>0</v>
      </c>
      <c r="AA28" s="45">
        <f t="shared" si="1"/>
        <v>0</v>
      </c>
      <c r="AB28" s="45">
        <f t="shared" si="1"/>
        <v>0</v>
      </c>
      <c r="AC28" s="45">
        <f t="shared" si="1"/>
        <v>0</v>
      </c>
      <c r="AD28" s="45">
        <f t="shared" si="1"/>
        <v>0</v>
      </c>
      <c r="AE28" s="45">
        <f t="shared" si="1"/>
        <v>0</v>
      </c>
      <c r="AF28" s="45">
        <f t="shared" si="1"/>
        <v>0</v>
      </c>
      <c r="AG28" s="45">
        <f t="shared" si="1"/>
        <v>0</v>
      </c>
      <c r="AH28" s="45">
        <f t="shared" si="1"/>
        <v>0</v>
      </c>
    </row>
    <row r="29" spans="1:34" x14ac:dyDescent="0.25">
      <c r="G29" t="s">
        <v>33</v>
      </c>
      <c r="H29" s="51">
        <f t="shared" ref="H29" si="2">H31/$D$19</f>
        <v>0.93389852624421243</v>
      </c>
      <c r="I29" s="51" t="str">
        <f>IFERROR(I31/$D$19,"")</f>
        <v/>
      </c>
      <c r="J29" s="51" t="str">
        <f t="shared" ref="J29:K29" si="3">IFERROR(J31/$D$19,"")</f>
        <v/>
      </c>
      <c r="K29" s="51" t="str">
        <f t="shared" si="3"/>
        <v/>
      </c>
      <c r="L29" s="11"/>
      <c r="M29" s="51">
        <f>IFERROR(M31/$D$19,"")</f>
        <v>0.67332717968108147</v>
      </c>
      <c r="N29" s="51" t="str">
        <f>IFERROR(N31/$D$19,"")</f>
        <v/>
      </c>
      <c r="O29" s="51" t="str">
        <f>IFERROR(O31/$D$19,"")</f>
        <v/>
      </c>
      <c r="P29" s="51" t="str">
        <f>IFERROR(P31/$D$19,"")</f>
        <v/>
      </c>
      <c r="Q29" s="33"/>
      <c r="R29" s="51">
        <f>IFERROR(R31/$D$19,"")</f>
        <v>0.8983244705333725</v>
      </c>
      <c r="S29" s="51" t="str">
        <f t="shared" ref="S29:AH29" si="4">IFERROR(S31/$D$19,"")</f>
        <v/>
      </c>
      <c r="T29" s="51" t="str">
        <f t="shared" si="4"/>
        <v/>
      </c>
      <c r="U29" s="51" t="str">
        <f t="shared" si="4"/>
        <v/>
      </c>
      <c r="V29" s="51" t="str">
        <f t="shared" si="4"/>
        <v/>
      </c>
      <c r="W29" s="51" t="str">
        <f t="shared" si="4"/>
        <v/>
      </c>
      <c r="X29" s="51" t="str">
        <f t="shared" si="4"/>
        <v/>
      </c>
      <c r="Y29" s="51" t="str">
        <f t="shared" si="4"/>
        <v/>
      </c>
      <c r="Z29" s="51" t="str">
        <f t="shared" si="4"/>
        <v/>
      </c>
      <c r="AA29" s="51" t="str">
        <f t="shared" si="4"/>
        <v/>
      </c>
      <c r="AB29" s="51" t="str">
        <f t="shared" si="4"/>
        <v/>
      </c>
      <c r="AC29" s="51" t="str">
        <f t="shared" si="4"/>
        <v/>
      </c>
      <c r="AD29" s="51" t="str">
        <f t="shared" si="4"/>
        <v/>
      </c>
      <c r="AE29" s="51" t="str">
        <f t="shared" si="4"/>
        <v/>
      </c>
      <c r="AF29" s="51" t="str">
        <f t="shared" si="4"/>
        <v/>
      </c>
      <c r="AG29" s="51" t="str">
        <f t="shared" si="4"/>
        <v/>
      </c>
      <c r="AH29" s="51" t="str">
        <f t="shared" si="4"/>
        <v/>
      </c>
    </row>
    <row r="30" spans="1:34" s="1" customFormat="1" ht="15.75" thickBot="1" x14ac:dyDescent="0.3">
      <c r="D30" s="2"/>
      <c r="G30" s="1" t="s">
        <v>34</v>
      </c>
      <c r="H30" s="52">
        <f t="shared" ref="H30" si="5">H32/$D$26</f>
        <v>0.99768481621928495</v>
      </c>
      <c r="I30" s="52" t="str">
        <f>IFERROR(I32/$D$26,"")</f>
        <v/>
      </c>
      <c r="J30" s="52" t="str">
        <f t="shared" ref="J30:K30" si="6">IFERROR(J32/$D$26,"")</f>
        <v/>
      </c>
      <c r="K30" s="52" t="str">
        <f t="shared" si="6"/>
        <v/>
      </c>
      <c r="L30" s="40"/>
      <c r="M30" s="52">
        <f>IFERROR(M32/$D$26,"")</f>
        <v>0.8956880944584793</v>
      </c>
      <c r="N30" s="52" t="str">
        <f>IFERROR(N32/$D$26,"")</f>
        <v/>
      </c>
      <c r="O30" s="52" t="str">
        <f>IFERROR(O32/$D$26,"")</f>
        <v/>
      </c>
      <c r="P30" s="52" t="str">
        <f>IFERROR(P32/$D$26,"")</f>
        <v/>
      </c>
      <c r="Q30" s="34"/>
      <c r="R30" s="52">
        <f>IFERROR(R32/$D$26,"")</f>
        <v>0.97244075198375701</v>
      </c>
      <c r="S30" s="52" t="str">
        <f t="shared" ref="S30:AH30" si="7">IFERROR(S32/$D$26,"")</f>
        <v/>
      </c>
      <c r="T30" s="52" t="str">
        <f t="shared" si="7"/>
        <v/>
      </c>
      <c r="U30" s="52" t="str">
        <f t="shared" si="7"/>
        <v/>
      </c>
      <c r="V30" s="52" t="str">
        <f t="shared" si="7"/>
        <v/>
      </c>
      <c r="W30" s="52" t="str">
        <f t="shared" si="7"/>
        <v/>
      </c>
      <c r="X30" s="52" t="str">
        <f t="shared" si="7"/>
        <v/>
      </c>
      <c r="Y30" s="52" t="str">
        <f t="shared" si="7"/>
        <v/>
      </c>
      <c r="Z30" s="52" t="str">
        <f t="shared" si="7"/>
        <v/>
      </c>
      <c r="AA30" s="52" t="str">
        <f t="shared" si="7"/>
        <v/>
      </c>
      <c r="AB30" s="52" t="str">
        <f t="shared" si="7"/>
        <v/>
      </c>
      <c r="AC30" s="52" t="str">
        <f t="shared" si="7"/>
        <v/>
      </c>
      <c r="AD30" s="52" t="str">
        <f t="shared" si="7"/>
        <v/>
      </c>
      <c r="AE30" s="52" t="str">
        <f t="shared" si="7"/>
        <v/>
      </c>
      <c r="AF30" s="52" t="str">
        <f t="shared" si="7"/>
        <v/>
      </c>
      <c r="AG30" s="52" t="str">
        <f t="shared" si="7"/>
        <v/>
      </c>
      <c r="AH30" s="52" t="str">
        <f t="shared" si="7"/>
        <v/>
      </c>
    </row>
    <row r="31" spans="1:34" x14ac:dyDescent="0.25">
      <c r="A31" s="5" t="s">
        <v>22</v>
      </c>
      <c r="C31" s="66"/>
      <c r="G31" s="5" t="s">
        <v>22</v>
      </c>
      <c r="H31" s="53">
        <f>$F19*($D$25/H$25)*H19</f>
        <v>9.3389852624421241</v>
      </c>
      <c r="I31" s="53" t="str">
        <f>IFERROR($F19*($D$25/I$25)*I19,"")</f>
        <v/>
      </c>
      <c r="J31" s="53" t="str">
        <f>IFERROR($F19*($D$25/J$25)*J19,"")</f>
        <v/>
      </c>
      <c r="K31" s="53" t="str">
        <f>IFERROR($F19*($D$25/K$25)*K19,"")</f>
        <v/>
      </c>
      <c r="L31" s="35"/>
      <c r="M31" s="53">
        <f>IFERROR($F19*($D$25/M$25)*M19,"")</f>
        <v>6.7332717968108149</v>
      </c>
      <c r="N31" s="53" t="str">
        <f>IFERROR($F19*($D$25/N$25)*N19,"")</f>
        <v/>
      </c>
      <c r="O31" s="53" t="str">
        <f>IFERROR($F19*($D$25/O$25)*O19,"")</f>
        <v/>
      </c>
      <c r="P31" s="53" t="str">
        <f>IFERROR($F19*($D$25/P$25)*P19,"")</f>
        <v/>
      </c>
      <c r="Q31" s="35"/>
      <c r="R31" s="53">
        <f t="shared" ref="R31:AH31" si="8">IFERROR($F19*($D$25/R$25)*R19,"")</f>
        <v>8.9832447053337248</v>
      </c>
      <c r="S31" s="53" t="str">
        <f t="shared" si="8"/>
        <v/>
      </c>
      <c r="T31" s="53" t="str">
        <f t="shared" si="8"/>
        <v/>
      </c>
      <c r="U31" s="53" t="str">
        <f t="shared" si="8"/>
        <v/>
      </c>
      <c r="V31" s="53" t="str">
        <f t="shared" si="8"/>
        <v/>
      </c>
      <c r="W31" s="53" t="str">
        <f t="shared" si="8"/>
        <v/>
      </c>
      <c r="X31" s="53" t="str">
        <f t="shared" si="8"/>
        <v/>
      </c>
      <c r="Y31" s="53" t="str">
        <f t="shared" si="8"/>
        <v/>
      </c>
      <c r="Z31" s="53" t="str">
        <f t="shared" si="8"/>
        <v/>
      </c>
      <c r="AA31" s="53" t="str">
        <f t="shared" si="8"/>
        <v/>
      </c>
      <c r="AB31" s="53" t="str">
        <f t="shared" si="8"/>
        <v/>
      </c>
      <c r="AC31" s="53" t="str">
        <f t="shared" si="8"/>
        <v/>
      </c>
      <c r="AD31" s="53" t="str">
        <f t="shared" si="8"/>
        <v/>
      </c>
      <c r="AE31" s="53" t="str">
        <f t="shared" si="8"/>
        <v/>
      </c>
      <c r="AF31" s="53" t="str">
        <f t="shared" si="8"/>
        <v/>
      </c>
      <c r="AG31" s="53" t="str">
        <f t="shared" si="8"/>
        <v/>
      </c>
      <c r="AH31" s="53" t="str">
        <f t="shared" si="8"/>
        <v/>
      </c>
    </row>
    <row r="32" spans="1:34" s="1" customFormat="1" ht="15.75" thickBot="1" x14ac:dyDescent="0.3">
      <c r="A32" s="6" t="s">
        <v>26</v>
      </c>
      <c r="D32" s="2"/>
      <c r="G32" s="6" t="s">
        <v>26</v>
      </c>
      <c r="H32" s="54">
        <f t="shared" ref="H32" si="9">$F26*($D$25/H$25)*H26</f>
        <v>9.9768481621928498</v>
      </c>
      <c r="I32" s="54" t="str">
        <f>IFERROR($F26*($D$25/I$25)*I26,"")</f>
        <v/>
      </c>
      <c r="J32" s="54" t="str">
        <f t="shared" ref="J32:K32" si="10">IFERROR($F26*($D$25/J$25)*J26,"")</f>
        <v/>
      </c>
      <c r="K32" s="54" t="str">
        <f t="shared" si="10"/>
        <v/>
      </c>
      <c r="L32" s="36"/>
      <c r="M32" s="54">
        <f>IFERROR($F26*($D$25/M$25)*M26,"")</f>
        <v>8.9568809445847926</v>
      </c>
      <c r="N32" s="54" t="str">
        <f>IFERROR($F26*($D$25/N$25)*N26,"")</f>
        <v/>
      </c>
      <c r="O32" s="54" t="str">
        <f>IFERROR($F26*($D$25/O$25)*O26,"")</f>
        <v/>
      </c>
      <c r="P32" s="54" t="str">
        <f>IFERROR($F26*($D$25/P$25)*P26,"")</f>
        <v/>
      </c>
      <c r="Q32" s="36"/>
      <c r="R32" s="54">
        <f>IFERROR($F26*($D$25/R$25)*R26,"")</f>
        <v>9.7244075198375697</v>
      </c>
      <c r="S32" s="54" t="str">
        <f t="shared" ref="S32:AH32" si="11">IFERROR($F26*($D$25/S$25)*S26,"")</f>
        <v/>
      </c>
      <c r="T32" s="54" t="str">
        <f t="shared" si="11"/>
        <v/>
      </c>
      <c r="U32" s="54" t="str">
        <f t="shared" si="11"/>
        <v/>
      </c>
      <c r="V32" s="54" t="str">
        <f t="shared" si="11"/>
        <v/>
      </c>
      <c r="W32" s="54" t="str">
        <f t="shared" si="11"/>
        <v/>
      </c>
      <c r="X32" s="54" t="str">
        <f t="shared" si="11"/>
        <v/>
      </c>
      <c r="Y32" s="54" t="str">
        <f t="shared" si="11"/>
        <v/>
      </c>
      <c r="Z32" s="54" t="str">
        <f t="shared" si="11"/>
        <v/>
      </c>
      <c r="AA32" s="54" t="str">
        <f t="shared" si="11"/>
        <v/>
      </c>
      <c r="AB32" s="54" t="str">
        <f t="shared" si="11"/>
        <v/>
      </c>
      <c r="AC32" s="54" t="str">
        <f t="shared" si="11"/>
        <v/>
      </c>
      <c r="AD32" s="54" t="str">
        <f t="shared" si="11"/>
        <v/>
      </c>
      <c r="AE32" s="54" t="str">
        <f t="shared" si="11"/>
        <v/>
      </c>
      <c r="AF32" s="54" t="str">
        <f t="shared" si="11"/>
        <v/>
      </c>
      <c r="AG32" s="54" t="str">
        <f t="shared" si="11"/>
        <v/>
      </c>
      <c r="AH32" s="54" t="str">
        <f t="shared" si="11"/>
        <v/>
      </c>
    </row>
    <row r="33" spans="1:34" s="23" customFormat="1" ht="21" x14ac:dyDescent="0.35">
      <c r="H33" s="85" t="s">
        <v>38</v>
      </c>
      <c r="I33" s="85"/>
      <c r="J33" s="85"/>
      <c r="K33" s="85"/>
      <c r="L33" s="39"/>
      <c r="M33" s="82" t="s">
        <v>39</v>
      </c>
      <c r="N33" s="83"/>
      <c r="O33" s="83"/>
      <c r="P33" s="84"/>
      <c r="Q33" s="31"/>
      <c r="R33" s="82" t="s">
        <v>44</v>
      </c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4"/>
    </row>
    <row r="34" spans="1:34" s="8" customFormat="1" x14ac:dyDescent="0.25">
      <c r="H34" s="55" t="str">
        <f>H13</f>
        <v>XL_T04_17_Br_#OPR1</v>
      </c>
      <c r="I34" s="55" t="str">
        <f>I13</f>
        <v>XL_T04_18_Br_#OPR2</v>
      </c>
      <c r="J34" s="55">
        <f>J13</f>
        <v>0</v>
      </c>
      <c r="K34" s="55">
        <f>K13</f>
        <v>0</v>
      </c>
      <c r="L34" s="42"/>
      <c r="M34" s="45" t="str">
        <f>M13</f>
        <v>XL_T04_01_Br_#MB1</v>
      </c>
      <c r="N34" s="45" t="str">
        <f>N13</f>
        <v>XL_T04_02_Br_#MB2</v>
      </c>
      <c r="O34" s="45">
        <f>O13</f>
        <v>0</v>
      </c>
      <c r="P34" s="45">
        <f>P13</f>
        <v>0</v>
      </c>
      <c r="Q34" s="43"/>
      <c r="R34" s="44" t="str">
        <f t="shared" ref="R34:AH34" si="12">R13</f>
        <v>XL_T04_03_Br_#001_WT_G17_F_CTL</v>
      </c>
      <c r="S34" s="44">
        <f t="shared" si="12"/>
        <v>0</v>
      </c>
      <c r="T34" s="44">
        <f t="shared" si="12"/>
        <v>0</v>
      </c>
      <c r="U34" s="44">
        <f t="shared" si="12"/>
        <v>0</v>
      </c>
      <c r="V34" s="44">
        <f t="shared" si="12"/>
        <v>0</v>
      </c>
      <c r="W34" s="44">
        <f t="shared" si="12"/>
        <v>0</v>
      </c>
      <c r="X34" s="44">
        <f t="shared" si="12"/>
        <v>0</v>
      </c>
      <c r="Y34" s="44">
        <f t="shared" si="12"/>
        <v>0</v>
      </c>
      <c r="Z34" s="44">
        <f t="shared" si="12"/>
        <v>0</v>
      </c>
      <c r="AA34" s="44">
        <f t="shared" si="12"/>
        <v>0</v>
      </c>
      <c r="AB34" s="44">
        <f t="shared" si="12"/>
        <v>0</v>
      </c>
      <c r="AC34" s="44">
        <f t="shared" si="12"/>
        <v>0</v>
      </c>
      <c r="AD34" s="44">
        <f t="shared" si="12"/>
        <v>0</v>
      </c>
      <c r="AE34" s="44">
        <f t="shared" si="12"/>
        <v>0</v>
      </c>
      <c r="AF34" s="44">
        <f t="shared" si="12"/>
        <v>0</v>
      </c>
      <c r="AG34" s="44">
        <f t="shared" si="12"/>
        <v>0</v>
      </c>
      <c r="AH34" s="44">
        <f t="shared" si="12"/>
        <v>0</v>
      </c>
    </row>
    <row r="35" spans="1:34" x14ac:dyDescent="0.25">
      <c r="A35" t="s">
        <v>11</v>
      </c>
      <c r="C35" s="66">
        <f>AVERAGE(H35:I35)</f>
        <v>0.81825098052460399</v>
      </c>
      <c r="G35" t="s">
        <v>11</v>
      </c>
      <c r="H35" s="56">
        <f t="shared" ref="H35:K37" si="13">IFERROR($F16*($D$25/H$25)*H16/$D16,"")</f>
        <v>0.81825098052460399</v>
      </c>
      <c r="I35" s="56" t="str">
        <f t="shared" si="13"/>
        <v/>
      </c>
      <c r="J35" s="56" t="str">
        <f t="shared" si="13"/>
        <v/>
      </c>
      <c r="K35" s="56" t="str">
        <f t="shared" si="13"/>
        <v/>
      </c>
      <c r="L35" s="41"/>
      <c r="M35" s="59">
        <f t="shared" ref="M35:P37" si="14">IFERROR($F16*($D$25/M$25)*M16,"")</f>
        <v>1.5955570378136521E-2</v>
      </c>
      <c r="N35" s="59" t="str">
        <f t="shared" si="14"/>
        <v/>
      </c>
      <c r="O35" s="59" t="str">
        <f t="shared" si="14"/>
        <v/>
      </c>
      <c r="P35" s="59" t="str">
        <f t="shared" si="14"/>
        <v/>
      </c>
      <c r="Q35" s="35"/>
      <c r="R35" s="53">
        <f t="shared" ref="R35:AH35" si="15">IFERROR($F16*($D$25/R$25)*R16/R$29/R$11,"")</f>
        <v>0.14800831469427903</v>
      </c>
      <c r="S35" s="53" t="str">
        <f t="shared" si="15"/>
        <v/>
      </c>
      <c r="T35" s="53" t="str">
        <f t="shared" si="15"/>
        <v/>
      </c>
      <c r="U35" s="53" t="str">
        <f t="shared" si="15"/>
        <v/>
      </c>
      <c r="V35" s="53" t="str">
        <f t="shared" si="15"/>
        <v/>
      </c>
      <c r="W35" s="53" t="str">
        <f t="shared" si="15"/>
        <v/>
      </c>
      <c r="X35" s="53" t="str">
        <f t="shared" si="15"/>
        <v/>
      </c>
      <c r="Y35" s="53" t="str">
        <f t="shared" si="15"/>
        <v/>
      </c>
      <c r="Z35" s="53" t="str">
        <f t="shared" si="15"/>
        <v/>
      </c>
      <c r="AA35" s="53" t="str">
        <f t="shared" si="15"/>
        <v/>
      </c>
      <c r="AB35" s="53" t="str">
        <f t="shared" si="15"/>
        <v/>
      </c>
      <c r="AC35" s="53" t="str">
        <f t="shared" si="15"/>
        <v/>
      </c>
      <c r="AD35" s="53" t="str">
        <f t="shared" si="15"/>
        <v/>
      </c>
      <c r="AE35" s="53" t="str">
        <f t="shared" si="15"/>
        <v/>
      </c>
      <c r="AF35" s="53" t="str">
        <f t="shared" si="15"/>
        <v/>
      </c>
      <c r="AG35" s="53" t="str">
        <f t="shared" si="15"/>
        <v/>
      </c>
      <c r="AH35" s="53" t="str">
        <f t="shared" si="15"/>
        <v/>
      </c>
    </row>
    <row r="36" spans="1:34" x14ac:dyDescent="0.25">
      <c r="A36" t="s">
        <v>9</v>
      </c>
      <c r="C36" s="66">
        <f t="shared" ref="C36:C42" si="16">AVERAGE(H36:I36)</f>
        <v>0.90981653382769123</v>
      </c>
      <c r="G36" t="s">
        <v>9</v>
      </c>
      <c r="H36" s="51">
        <f t="shared" si="13"/>
        <v>0.90981653382769123</v>
      </c>
      <c r="I36" s="51" t="str">
        <f t="shared" si="13"/>
        <v/>
      </c>
      <c r="J36" s="51" t="str">
        <f t="shared" si="13"/>
        <v/>
      </c>
      <c r="K36" s="51" t="str">
        <f t="shared" si="13"/>
        <v/>
      </c>
      <c r="L36" s="33"/>
      <c r="M36" s="60">
        <f t="shared" si="14"/>
        <v>2.4117901009339695E-3</v>
      </c>
      <c r="N36" s="60" t="str">
        <f t="shared" si="14"/>
        <v/>
      </c>
      <c r="O36" s="60" t="str">
        <f t="shared" si="14"/>
        <v/>
      </c>
      <c r="P36" s="60" t="str">
        <f t="shared" si="14"/>
        <v/>
      </c>
      <c r="Q36" s="37"/>
      <c r="R36" s="57">
        <f t="shared" ref="R36:AH36" si="17">IFERROR($F17*($D$25/R$25)*R17/R$30/R$11,"")</f>
        <v>1.6906469797888745E-2</v>
      </c>
      <c r="S36" s="57" t="str">
        <f t="shared" si="17"/>
        <v/>
      </c>
      <c r="T36" s="57" t="str">
        <f t="shared" si="17"/>
        <v/>
      </c>
      <c r="U36" s="57" t="str">
        <f t="shared" si="17"/>
        <v/>
      </c>
      <c r="V36" s="57" t="str">
        <f t="shared" si="17"/>
        <v/>
      </c>
      <c r="W36" s="57" t="str">
        <f t="shared" si="17"/>
        <v/>
      </c>
      <c r="X36" s="57" t="str">
        <f t="shared" si="17"/>
        <v/>
      </c>
      <c r="Y36" s="57" t="str">
        <f t="shared" si="17"/>
        <v/>
      </c>
      <c r="Z36" s="57" t="str">
        <f t="shared" si="17"/>
        <v/>
      </c>
      <c r="AA36" s="57" t="str">
        <f t="shared" si="17"/>
        <v/>
      </c>
      <c r="AB36" s="57" t="str">
        <f t="shared" si="17"/>
        <v/>
      </c>
      <c r="AC36" s="57" t="str">
        <f t="shared" si="17"/>
        <v/>
      </c>
      <c r="AD36" s="57" t="str">
        <f t="shared" si="17"/>
        <v/>
      </c>
      <c r="AE36" s="57" t="str">
        <f t="shared" si="17"/>
        <v/>
      </c>
      <c r="AF36" s="57" t="str">
        <f t="shared" si="17"/>
        <v/>
      </c>
      <c r="AG36" s="57" t="str">
        <f t="shared" si="17"/>
        <v/>
      </c>
      <c r="AH36" s="57" t="str">
        <f t="shared" si="17"/>
        <v/>
      </c>
    </row>
    <row r="37" spans="1:34" x14ac:dyDescent="0.25">
      <c r="A37" t="s">
        <v>21</v>
      </c>
      <c r="C37" s="66">
        <f t="shared" si="16"/>
        <v>0.95364922057454926</v>
      </c>
      <c r="G37" t="s">
        <v>21</v>
      </c>
      <c r="H37" s="51">
        <f t="shared" si="13"/>
        <v>0.95364922057454926</v>
      </c>
      <c r="I37" s="51" t="str">
        <f t="shared" si="13"/>
        <v/>
      </c>
      <c r="J37" s="51" t="str">
        <f t="shared" si="13"/>
        <v/>
      </c>
      <c r="K37" s="51" t="str">
        <f t="shared" si="13"/>
        <v/>
      </c>
      <c r="L37" s="33"/>
      <c r="M37" s="60">
        <f t="shared" si="14"/>
        <v>1.0586970029419394E-3</v>
      </c>
      <c r="N37" s="60" t="str">
        <f t="shared" si="14"/>
        <v/>
      </c>
      <c r="O37" s="60" t="str">
        <f t="shared" si="14"/>
        <v/>
      </c>
      <c r="P37" s="60" t="str">
        <f t="shared" si="14"/>
        <v/>
      </c>
      <c r="Q37" s="37"/>
      <c r="R37" s="57">
        <f t="shared" ref="R37:AH37" si="18">IFERROR($F18*($D$25/R$25)*R18/R$30/R$11,"")</f>
        <v>8.7090131385038211E-3</v>
      </c>
      <c r="S37" s="57" t="str">
        <f t="shared" si="18"/>
        <v/>
      </c>
      <c r="T37" s="57" t="str">
        <f t="shared" si="18"/>
        <v/>
      </c>
      <c r="U37" s="57" t="str">
        <f t="shared" si="18"/>
        <v/>
      </c>
      <c r="V37" s="57" t="str">
        <f t="shared" si="18"/>
        <v/>
      </c>
      <c r="W37" s="57" t="str">
        <f t="shared" si="18"/>
        <v/>
      </c>
      <c r="X37" s="57" t="str">
        <f t="shared" si="18"/>
        <v/>
      </c>
      <c r="Y37" s="57" t="str">
        <f t="shared" si="18"/>
        <v/>
      </c>
      <c r="Z37" s="57" t="str">
        <f t="shared" si="18"/>
        <v/>
      </c>
      <c r="AA37" s="57" t="str">
        <f t="shared" si="18"/>
        <v/>
      </c>
      <c r="AB37" s="57" t="str">
        <f t="shared" si="18"/>
        <v/>
      </c>
      <c r="AC37" s="57" t="str">
        <f t="shared" si="18"/>
        <v/>
      </c>
      <c r="AD37" s="57" t="str">
        <f t="shared" si="18"/>
        <v/>
      </c>
      <c r="AE37" s="57" t="str">
        <f t="shared" si="18"/>
        <v/>
      </c>
      <c r="AF37" s="57" t="str">
        <f t="shared" si="18"/>
        <v/>
      </c>
      <c r="AG37" s="57" t="str">
        <f t="shared" si="18"/>
        <v/>
      </c>
      <c r="AH37" s="57" t="str">
        <f t="shared" si="18"/>
        <v/>
      </c>
    </row>
    <row r="38" spans="1:34" x14ac:dyDescent="0.25">
      <c r="A38" t="s">
        <v>19</v>
      </c>
      <c r="C38" s="66">
        <f t="shared" si="16"/>
        <v>0.86231573856818267</v>
      </c>
      <c r="G38" t="s">
        <v>19</v>
      </c>
      <c r="H38" s="51">
        <f t="shared" ref="H38:K42" si="19">IFERROR($F20*($D$25/H$25)*H20/$D20,"")</f>
        <v>0.86231573856818267</v>
      </c>
      <c r="I38" s="51" t="str">
        <f t="shared" si="19"/>
        <v/>
      </c>
      <c r="J38" s="51" t="str">
        <f t="shared" si="19"/>
        <v/>
      </c>
      <c r="K38" s="51" t="str">
        <f t="shared" si="19"/>
        <v/>
      </c>
      <c r="L38" s="33"/>
      <c r="M38" s="60">
        <f t="shared" ref="M38:P42" si="20">IFERROR($F20*($D$25/M$25)*M20,"")</f>
        <v>3.1375166550214753E-3</v>
      </c>
      <c r="N38" s="60" t="str">
        <f t="shared" si="20"/>
        <v/>
      </c>
      <c r="O38" s="60" t="str">
        <f t="shared" si="20"/>
        <v/>
      </c>
      <c r="P38" s="60" t="str">
        <f t="shared" si="20"/>
        <v/>
      </c>
      <c r="Q38" s="37"/>
      <c r="R38" s="57">
        <f t="shared" ref="R38:AH38" si="21">IFERROR($F20*($D$25/R$25)*R20/R$30/R$11,"")</f>
        <v>1.7402227439927257E-2</v>
      </c>
      <c r="S38" s="57" t="str">
        <f t="shared" si="21"/>
        <v/>
      </c>
      <c r="T38" s="57" t="str">
        <f t="shared" si="21"/>
        <v/>
      </c>
      <c r="U38" s="57" t="str">
        <f t="shared" si="21"/>
        <v/>
      </c>
      <c r="V38" s="57" t="str">
        <f t="shared" si="21"/>
        <v/>
      </c>
      <c r="W38" s="57" t="str">
        <f t="shared" si="21"/>
        <v/>
      </c>
      <c r="X38" s="57" t="str">
        <f t="shared" si="21"/>
        <v/>
      </c>
      <c r="Y38" s="57" t="str">
        <f t="shared" si="21"/>
        <v/>
      </c>
      <c r="Z38" s="57" t="str">
        <f t="shared" si="21"/>
        <v/>
      </c>
      <c r="AA38" s="57" t="str">
        <f t="shared" si="21"/>
        <v/>
      </c>
      <c r="AB38" s="57" t="str">
        <f t="shared" si="21"/>
        <v/>
      </c>
      <c r="AC38" s="57" t="str">
        <f t="shared" si="21"/>
        <v/>
      </c>
      <c r="AD38" s="57" t="str">
        <f t="shared" si="21"/>
        <v/>
      </c>
      <c r="AE38" s="57" t="str">
        <f t="shared" si="21"/>
        <v/>
      </c>
      <c r="AF38" s="57" t="str">
        <f t="shared" si="21"/>
        <v/>
      </c>
      <c r="AG38" s="57" t="str">
        <f t="shared" si="21"/>
        <v/>
      </c>
      <c r="AH38" s="57" t="str">
        <f t="shared" si="21"/>
        <v/>
      </c>
    </row>
    <row r="39" spans="1:34" x14ac:dyDescent="0.25">
      <c r="A39" t="s">
        <v>17</v>
      </c>
      <c r="C39" s="66">
        <f t="shared" si="16"/>
        <v>0.40941370450594416</v>
      </c>
      <c r="G39" t="s">
        <v>17</v>
      </c>
      <c r="H39" s="51">
        <f t="shared" si="19"/>
        <v>0.40941370450594416</v>
      </c>
      <c r="I39" s="51" t="str">
        <f t="shared" si="19"/>
        <v/>
      </c>
      <c r="J39" s="51" t="str">
        <f t="shared" si="19"/>
        <v/>
      </c>
      <c r="K39" s="51" t="str">
        <f t="shared" si="19"/>
        <v/>
      </c>
      <c r="L39" s="33"/>
      <c r="M39" s="60">
        <f t="shared" si="20"/>
        <v>1.8117304079341546E-4</v>
      </c>
      <c r="N39" s="60" t="str">
        <f t="shared" si="20"/>
        <v/>
      </c>
      <c r="O39" s="60" t="str">
        <f t="shared" si="20"/>
        <v/>
      </c>
      <c r="P39" s="60" t="str">
        <f t="shared" si="20"/>
        <v/>
      </c>
      <c r="Q39" s="37"/>
      <c r="R39" s="57">
        <f t="shared" ref="R39:AH39" si="22">IFERROR($F21*($D$25/R$25)*R21/R$30/R$11,"")</f>
        <v>2.401008155661423E-3</v>
      </c>
      <c r="S39" s="57" t="str">
        <f t="shared" si="22"/>
        <v/>
      </c>
      <c r="T39" s="57" t="str">
        <f t="shared" si="22"/>
        <v/>
      </c>
      <c r="U39" s="57" t="str">
        <f t="shared" si="22"/>
        <v/>
      </c>
      <c r="V39" s="57" t="str">
        <f t="shared" si="22"/>
        <v/>
      </c>
      <c r="W39" s="57" t="str">
        <f t="shared" si="22"/>
        <v/>
      </c>
      <c r="X39" s="57" t="str">
        <f t="shared" si="22"/>
        <v/>
      </c>
      <c r="Y39" s="57" t="str">
        <f t="shared" si="22"/>
        <v/>
      </c>
      <c r="Z39" s="57" t="str">
        <f t="shared" si="22"/>
        <v/>
      </c>
      <c r="AA39" s="57" t="str">
        <f t="shared" si="22"/>
        <v/>
      </c>
      <c r="AB39" s="57" t="str">
        <f t="shared" si="22"/>
        <v/>
      </c>
      <c r="AC39" s="57" t="str">
        <f t="shared" si="22"/>
        <v/>
      </c>
      <c r="AD39" s="57" t="str">
        <f t="shared" si="22"/>
        <v/>
      </c>
      <c r="AE39" s="57" t="str">
        <f t="shared" si="22"/>
        <v/>
      </c>
      <c r="AF39" s="57" t="str">
        <f t="shared" si="22"/>
        <v/>
      </c>
      <c r="AG39" s="57" t="str">
        <f t="shared" si="22"/>
        <v/>
      </c>
      <c r="AH39" s="57" t="str">
        <f t="shared" si="22"/>
        <v/>
      </c>
    </row>
    <row r="40" spans="1:34" s="5" customFormat="1" x14ac:dyDescent="0.25">
      <c r="A40" t="s">
        <v>30</v>
      </c>
      <c r="C40" s="66">
        <f t="shared" si="16"/>
        <v>0.6460627515698848</v>
      </c>
      <c r="D40" s="7"/>
      <c r="G40" t="s">
        <v>30</v>
      </c>
      <c r="H40" s="51">
        <f t="shared" si="19"/>
        <v>0.6460627515698848</v>
      </c>
      <c r="I40" s="51" t="str">
        <f t="shared" si="19"/>
        <v/>
      </c>
      <c r="J40" s="51" t="str">
        <f t="shared" si="19"/>
        <v/>
      </c>
      <c r="K40" s="51" t="str">
        <f t="shared" si="19"/>
        <v/>
      </c>
      <c r="L40" s="33"/>
      <c r="M40" s="60">
        <f t="shared" si="20"/>
        <v>4.8406361276707556E-5</v>
      </c>
      <c r="N40" s="60" t="str">
        <f t="shared" si="20"/>
        <v/>
      </c>
      <c r="O40" s="60" t="str">
        <f t="shared" si="20"/>
        <v/>
      </c>
      <c r="P40" s="60" t="str">
        <f t="shared" si="20"/>
        <v/>
      </c>
      <c r="Q40" s="37"/>
      <c r="R40" s="57">
        <f t="shared" ref="R40:AH40" si="23">IFERROR($F22*($D$25/R$25)*R22/R$30/R$11,"")</f>
        <v>3.9609048462007921E-3</v>
      </c>
      <c r="S40" s="57" t="str">
        <f t="shared" si="23"/>
        <v/>
      </c>
      <c r="T40" s="57" t="str">
        <f t="shared" si="23"/>
        <v/>
      </c>
      <c r="U40" s="57" t="str">
        <f t="shared" si="23"/>
        <v/>
      </c>
      <c r="V40" s="57" t="str">
        <f t="shared" si="23"/>
        <v/>
      </c>
      <c r="W40" s="57" t="str">
        <f t="shared" si="23"/>
        <v/>
      </c>
      <c r="X40" s="57" t="str">
        <f t="shared" si="23"/>
        <v/>
      </c>
      <c r="Y40" s="57" t="str">
        <f t="shared" si="23"/>
        <v/>
      </c>
      <c r="Z40" s="57" t="str">
        <f t="shared" si="23"/>
        <v/>
      </c>
      <c r="AA40" s="57" t="str">
        <f t="shared" si="23"/>
        <v/>
      </c>
      <c r="AB40" s="57" t="str">
        <f t="shared" si="23"/>
        <v/>
      </c>
      <c r="AC40" s="57" t="str">
        <f t="shared" si="23"/>
        <v/>
      </c>
      <c r="AD40" s="57" t="str">
        <f t="shared" si="23"/>
        <v/>
      </c>
      <c r="AE40" s="57" t="str">
        <f t="shared" si="23"/>
        <v/>
      </c>
      <c r="AF40" s="57" t="str">
        <f t="shared" si="23"/>
        <v/>
      </c>
      <c r="AG40" s="57" t="str">
        <f t="shared" si="23"/>
        <v/>
      </c>
      <c r="AH40" s="57" t="str">
        <f t="shared" si="23"/>
        <v/>
      </c>
    </row>
    <row r="41" spans="1:34" x14ac:dyDescent="0.25">
      <c r="A41" t="s">
        <v>15</v>
      </c>
      <c r="C41" s="66">
        <f t="shared" si="16"/>
        <v>0.93059804510367528</v>
      </c>
      <c r="G41" t="s">
        <v>15</v>
      </c>
      <c r="H41" s="51">
        <f t="shared" si="19"/>
        <v>0.93059804510367528</v>
      </c>
      <c r="I41" s="51" t="str">
        <f t="shared" si="19"/>
        <v/>
      </c>
      <c r="J41" s="51" t="str">
        <f t="shared" si="19"/>
        <v/>
      </c>
      <c r="K41" s="51" t="str">
        <f t="shared" si="19"/>
        <v/>
      </c>
      <c r="L41" s="33"/>
      <c r="M41" s="60">
        <f t="shared" si="20"/>
        <v>6.6702696760409805E-3</v>
      </c>
      <c r="N41" s="60" t="str">
        <f t="shared" si="20"/>
        <v/>
      </c>
      <c r="O41" s="60" t="str">
        <f t="shared" si="20"/>
        <v/>
      </c>
      <c r="P41" s="60" t="str">
        <f t="shared" si="20"/>
        <v/>
      </c>
      <c r="Q41" s="37"/>
      <c r="R41" s="57">
        <f t="shared" ref="R41:AH41" si="24">IFERROR($F23*($D$25/R$25)*R23/R$30/R$11,"")</f>
        <v>3.5330209333677254E-2</v>
      </c>
      <c r="S41" s="57" t="str">
        <f t="shared" si="24"/>
        <v/>
      </c>
      <c r="T41" s="57" t="str">
        <f t="shared" si="24"/>
        <v/>
      </c>
      <c r="U41" s="57" t="str">
        <f t="shared" si="24"/>
        <v/>
      </c>
      <c r="V41" s="57" t="str">
        <f t="shared" si="24"/>
        <v/>
      </c>
      <c r="W41" s="57" t="str">
        <f t="shared" si="24"/>
        <v/>
      </c>
      <c r="X41" s="57" t="str">
        <f t="shared" si="24"/>
        <v/>
      </c>
      <c r="Y41" s="57" t="str">
        <f t="shared" si="24"/>
        <v/>
      </c>
      <c r="Z41" s="57" t="str">
        <f t="shared" si="24"/>
        <v/>
      </c>
      <c r="AA41" s="57" t="str">
        <f t="shared" si="24"/>
        <v/>
      </c>
      <c r="AB41" s="57" t="str">
        <f t="shared" si="24"/>
        <v/>
      </c>
      <c r="AC41" s="57" t="str">
        <f t="shared" si="24"/>
        <v/>
      </c>
      <c r="AD41" s="57" t="str">
        <f t="shared" si="24"/>
        <v/>
      </c>
      <c r="AE41" s="57" t="str">
        <f t="shared" si="24"/>
        <v/>
      </c>
      <c r="AF41" s="57" t="str">
        <f t="shared" si="24"/>
        <v/>
      </c>
      <c r="AG41" s="57" t="str">
        <f t="shared" si="24"/>
        <v/>
      </c>
      <c r="AH41" s="57" t="str">
        <f t="shared" si="24"/>
        <v/>
      </c>
    </row>
    <row r="42" spans="1:34" x14ac:dyDescent="0.25">
      <c r="A42" t="s">
        <v>24</v>
      </c>
      <c r="C42" s="66">
        <f t="shared" si="16"/>
        <v>0.33483310737124183</v>
      </c>
      <c r="G42" t="s">
        <v>24</v>
      </c>
      <c r="H42" s="51">
        <f t="shared" si="19"/>
        <v>0.33483310737124183</v>
      </c>
      <c r="I42" s="51" t="str">
        <f t="shared" si="19"/>
        <v/>
      </c>
      <c r="J42" s="51" t="str">
        <f t="shared" si="19"/>
        <v/>
      </c>
      <c r="K42" s="51" t="str">
        <f t="shared" si="19"/>
        <v/>
      </c>
      <c r="L42" s="33"/>
      <c r="M42" s="60">
        <f t="shared" si="20"/>
        <v>7.1672001832835067E-4</v>
      </c>
      <c r="N42" s="60" t="str">
        <f t="shared" si="20"/>
        <v/>
      </c>
      <c r="O42" s="60" t="str">
        <f t="shared" si="20"/>
        <v/>
      </c>
      <c r="P42" s="60" t="str">
        <f t="shared" si="20"/>
        <v/>
      </c>
      <c r="Q42" s="37"/>
      <c r="R42" s="57">
        <f t="shared" ref="R42:AH42" si="25">IFERROR($F24*($D$25/R$25)*R24/R$30/R$11,"")</f>
        <v>6.6313459180964525E-3</v>
      </c>
      <c r="S42" s="57" t="str">
        <f t="shared" si="25"/>
        <v/>
      </c>
      <c r="T42" s="57" t="str">
        <f t="shared" si="25"/>
        <v/>
      </c>
      <c r="U42" s="57" t="str">
        <f t="shared" si="25"/>
        <v/>
      </c>
      <c r="V42" s="57" t="str">
        <f t="shared" si="25"/>
        <v/>
      </c>
      <c r="W42" s="57" t="str">
        <f t="shared" si="25"/>
        <v/>
      </c>
      <c r="X42" s="57" t="str">
        <f t="shared" si="25"/>
        <v/>
      </c>
      <c r="Y42" s="57" t="str">
        <f t="shared" si="25"/>
        <v/>
      </c>
      <c r="Z42" s="57" t="str">
        <f t="shared" si="25"/>
        <v/>
      </c>
      <c r="AA42" s="57" t="str">
        <f t="shared" si="25"/>
        <v/>
      </c>
      <c r="AB42" s="57" t="str">
        <f t="shared" si="25"/>
        <v/>
      </c>
      <c r="AC42" s="57" t="str">
        <f t="shared" si="25"/>
        <v/>
      </c>
      <c r="AD42" s="57" t="str">
        <f t="shared" si="25"/>
        <v/>
      </c>
      <c r="AE42" s="57" t="str">
        <f t="shared" si="25"/>
        <v/>
      </c>
      <c r="AF42" s="57" t="str">
        <f t="shared" si="25"/>
        <v/>
      </c>
      <c r="AG42" s="57" t="str">
        <f t="shared" si="25"/>
        <v/>
      </c>
      <c r="AH42" s="57" t="str">
        <f t="shared" si="25"/>
        <v/>
      </c>
    </row>
  </sheetData>
  <mergeCells count="12">
    <mergeCell ref="H27:K27"/>
    <mergeCell ref="M27:P27"/>
    <mergeCell ref="R27:AH27"/>
    <mergeCell ref="H33:K33"/>
    <mergeCell ref="M33:P33"/>
    <mergeCell ref="R33:AH33"/>
    <mergeCell ref="B1:F7"/>
    <mergeCell ref="H1:AH8"/>
    <mergeCell ref="D12:F12"/>
    <mergeCell ref="H12:K12"/>
    <mergeCell ref="M12:P12"/>
    <mergeCell ref="R12:AH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0C2AA-F392-4E1D-89A3-5C082CD04E58}">
  <dimension ref="A1:AH42"/>
  <sheetViews>
    <sheetView topLeftCell="A6" workbookViewId="0">
      <selection activeCell="A15" sqref="A15:XFD15"/>
    </sheetView>
  </sheetViews>
  <sheetFormatPr defaultRowHeight="15" x14ac:dyDescent="0.25"/>
  <cols>
    <col min="1" max="1" width="17.5703125" customWidth="1"/>
    <col min="2" max="2" width="14.85546875" customWidth="1"/>
    <col min="3" max="3" width="11.7109375" customWidth="1"/>
    <col min="4" max="4" width="9.140625" style="3"/>
    <col min="7" max="7" width="10.85546875" customWidth="1"/>
    <col min="8" max="8" width="12.7109375" style="46" customWidth="1"/>
    <col min="9" max="9" width="11.42578125" style="46" customWidth="1"/>
    <col min="10" max="11" width="9.140625" style="46"/>
    <col min="12" max="12" width="5.5703125" customWidth="1"/>
    <col min="13" max="13" width="11.7109375" style="46" customWidth="1"/>
    <col min="14" max="14" width="9.140625" style="46"/>
    <col min="15" max="15" width="9.85546875" style="46" customWidth="1"/>
    <col min="16" max="16" width="9" style="46" customWidth="1"/>
    <col min="17" max="17" width="12" customWidth="1"/>
    <col min="18" max="34" width="9.140625" style="46"/>
  </cols>
  <sheetData>
    <row r="1" spans="1:34" ht="12.75" customHeight="1" x14ac:dyDescent="0.25">
      <c r="B1" s="67" t="s">
        <v>41</v>
      </c>
      <c r="C1" s="68"/>
      <c r="D1" s="68"/>
      <c r="E1" s="68"/>
      <c r="F1" s="69"/>
      <c r="H1" s="76" t="s">
        <v>47</v>
      </c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</row>
    <row r="2" spans="1:34" ht="30" customHeight="1" x14ac:dyDescent="0.25">
      <c r="B2" s="70"/>
      <c r="C2" s="71"/>
      <c r="D2" s="71"/>
      <c r="E2" s="71"/>
      <c r="F2" s="72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</row>
    <row r="3" spans="1:34" ht="21.75" customHeight="1" x14ac:dyDescent="0.25">
      <c r="B3" s="70"/>
      <c r="C3" s="71"/>
      <c r="D3" s="71"/>
      <c r="E3" s="71"/>
      <c r="F3" s="72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</row>
    <row r="4" spans="1:34" ht="17.25" customHeight="1" x14ac:dyDescent="0.25">
      <c r="B4" s="70"/>
      <c r="C4" s="71"/>
      <c r="D4" s="71"/>
      <c r="E4" s="71"/>
      <c r="F4" s="72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</row>
    <row r="5" spans="1:34" ht="21.75" customHeight="1" x14ac:dyDescent="0.25">
      <c r="B5" s="70"/>
      <c r="C5" s="71"/>
      <c r="D5" s="71"/>
      <c r="E5" s="71"/>
      <c r="F5" s="72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</row>
    <row r="6" spans="1:34" ht="28.5" customHeight="1" x14ac:dyDescent="0.25">
      <c r="B6" s="70"/>
      <c r="C6" s="71"/>
      <c r="D6" s="71"/>
      <c r="E6" s="71"/>
      <c r="F6" s="72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</row>
    <row r="7" spans="1:34" ht="11.25" customHeight="1" x14ac:dyDescent="0.25">
      <c r="B7" s="73"/>
      <c r="C7" s="74"/>
      <c r="D7" s="74"/>
      <c r="E7" s="74"/>
      <c r="F7" s="75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</row>
    <row r="8" spans="1:34" ht="15.75" customHeight="1" x14ac:dyDescent="0.25"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</row>
    <row r="9" spans="1:34" ht="15.75" customHeight="1" x14ac:dyDescent="0.25">
      <c r="H9" s="25"/>
      <c r="I9" s="25"/>
      <c r="J9" s="25"/>
      <c r="K9" s="25"/>
      <c r="L9" s="30"/>
      <c r="M9" s="25"/>
      <c r="N9" s="25"/>
      <c r="O9" s="25"/>
      <c r="P9" s="25"/>
      <c r="Q9" s="30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1" spans="1:34" x14ac:dyDescent="0.25">
      <c r="Q11" s="32" t="s">
        <v>45</v>
      </c>
      <c r="R11" s="61">
        <v>0.20300000000000001</v>
      </c>
      <c r="S11" s="61">
        <v>0.20610000000000001</v>
      </c>
      <c r="T11" s="61">
        <v>0.2072</v>
      </c>
      <c r="U11" s="61">
        <v>0.21179999999999999</v>
      </c>
      <c r="V11" s="61">
        <v>0.2074</v>
      </c>
      <c r="W11" s="61">
        <v>0.2011</v>
      </c>
      <c r="X11" s="61">
        <v>0.214</v>
      </c>
      <c r="Y11" s="61">
        <v>0.2046</v>
      </c>
      <c r="Z11" s="61">
        <v>0.1983</v>
      </c>
      <c r="AA11" s="61">
        <v>0.20549999999999999</v>
      </c>
      <c r="AB11" s="61">
        <v>0.20039999999999999</v>
      </c>
      <c r="AC11" s="61">
        <v>0.20150000000000001</v>
      </c>
      <c r="AD11" s="61">
        <v>0.20810000000000001</v>
      </c>
      <c r="AE11" s="61">
        <v>0.20069999999999999</v>
      </c>
      <c r="AF11" s="62"/>
      <c r="AG11" s="62"/>
      <c r="AH11" s="62"/>
    </row>
    <row r="12" spans="1:34" s="23" customFormat="1" ht="21" x14ac:dyDescent="0.35">
      <c r="D12" s="77" t="s">
        <v>31</v>
      </c>
      <c r="E12" s="77"/>
      <c r="F12" s="77"/>
      <c r="H12" s="78" t="s">
        <v>35</v>
      </c>
      <c r="I12" s="78"/>
      <c r="J12" s="78"/>
      <c r="K12" s="78"/>
      <c r="L12" s="38"/>
      <c r="M12" s="79" t="s">
        <v>42</v>
      </c>
      <c r="N12" s="80"/>
      <c r="O12" s="80"/>
      <c r="P12" s="81"/>
      <c r="Q12" s="27"/>
      <c r="R12" s="79" t="s">
        <v>43</v>
      </c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1"/>
    </row>
    <row r="13" spans="1:34" x14ac:dyDescent="0.25">
      <c r="A13" s="11" t="s">
        <v>0</v>
      </c>
      <c r="B13" s="11"/>
      <c r="C13" s="11"/>
      <c r="D13" s="13" t="s">
        <v>37</v>
      </c>
      <c r="E13" s="28" t="s">
        <v>4</v>
      </c>
      <c r="F13" s="11" t="s">
        <v>32</v>
      </c>
      <c r="H13" s="47" t="s">
        <v>51</v>
      </c>
      <c r="I13" s="47" t="s">
        <v>52</v>
      </c>
      <c r="J13" s="47"/>
      <c r="K13" s="47"/>
      <c r="L13" s="11"/>
      <c r="M13" s="58" t="s">
        <v>48</v>
      </c>
      <c r="N13" s="58" t="s">
        <v>49</v>
      </c>
      <c r="O13" s="47"/>
      <c r="P13" s="47"/>
      <c r="Q13" s="11"/>
      <c r="R13" s="47" t="s">
        <v>50</v>
      </c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</row>
    <row r="14" spans="1:34" x14ac:dyDescent="0.25">
      <c r="A14" s="11" t="s">
        <v>5</v>
      </c>
      <c r="B14" s="11" t="s">
        <v>6</v>
      </c>
      <c r="C14" s="11" t="s">
        <v>7</v>
      </c>
      <c r="D14" s="13" t="s">
        <v>36</v>
      </c>
      <c r="E14" s="28" t="s">
        <v>8</v>
      </c>
      <c r="F14" s="11"/>
      <c r="H14" s="47" t="s">
        <v>8</v>
      </c>
      <c r="I14" s="47"/>
      <c r="J14" s="47"/>
      <c r="K14" s="47"/>
      <c r="L14" s="11"/>
      <c r="M14" s="47"/>
      <c r="N14" s="47"/>
      <c r="O14" s="47"/>
      <c r="P14" s="47"/>
      <c r="Q14" s="11"/>
      <c r="R14" s="47" t="s">
        <v>8</v>
      </c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</row>
    <row r="15" spans="1:34" s="92" customFormat="1" x14ac:dyDescent="0.25">
      <c r="A15" s="86" t="s">
        <v>13</v>
      </c>
      <c r="B15" s="86" t="s">
        <v>14</v>
      </c>
      <c r="C15" s="86">
        <v>18.626999999999999</v>
      </c>
      <c r="D15" s="87">
        <v>20</v>
      </c>
      <c r="E15" s="88">
        <v>696034</v>
      </c>
      <c r="F15" s="89">
        <f>(D15/E15)/($D$15/$E$15)</f>
        <v>1</v>
      </c>
      <c r="G15" s="90"/>
      <c r="H15" s="91">
        <v>706743</v>
      </c>
      <c r="I15" s="91"/>
      <c r="J15" s="91"/>
      <c r="K15" s="91"/>
      <c r="L15" s="86"/>
      <c r="M15" s="91">
        <v>504140</v>
      </c>
      <c r="N15" s="91"/>
      <c r="O15" s="91"/>
      <c r="P15" s="91"/>
      <c r="Q15" s="86"/>
      <c r="R15" s="91">
        <v>504140</v>
      </c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</row>
    <row r="16" spans="1:34" x14ac:dyDescent="0.25">
      <c r="A16" s="11" t="s">
        <v>11</v>
      </c>
      <c r="B16" s="11" t="s">
        <v>12</v>
      </c>
      <c r="C16" s="11">
        <v>18.888999999999999</v>
      </c>
      <c r="D16" s="14">
        <v>20</v>
      </c>
      <c r="E16" s="63">
        <v>1027622.9</v>
      </c>
      <c r="F16" s="15">
        <f>(D16/E16)/($D$25/$E$25)</f>
        <v>0.20215783435733087</v>
      </c>
      <c r="G16" s="10"/>
      <c r="H16" s="47">
        <v>767056.96</v>
      </c>
      <c r="I16" s="47"/>
      <c r="J16" s="47"/>
      <c r="K16" s="47"/>
      <c r="L16" s="11"/>
      <c r="M16" s="47">
        <v>2514.12</v>
      </c>
      <c r="N16" s="47"/>
      <c r="O16" s="47"/>
      <c r="P16" s="47"/>
      <c r="Q16" s="11"/>
      <c r="R16" s="47">
        <v>3099.8</v>
      </c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</row>
    <row r="17" spans="1:34" x14ac:dyDescent="0.25">
      <c r="A17" s="11" t="s">
        <v>9</v>
      </c>
      <c r="B17" s="11" t="s">
        <v>10</v>
      </c>
      <c r="C17" s="11">
        <v>20.175999999999998</v>
      </c>
      <c r="D17" s="14">
        <v>20</v>
      </c>
      <c r="E17" s="63">
        <v>160056.07999999999</v>
      </c>
      <c r="F17" s="15">
        <f>(D17/E17)/($D$25/$E$25)</f>
        <v>1.2979326995887943</v>
      </c>
      <c r="G17" s="10"/>
      <c r="H17" s="47">
        <v>133154.57</v>
      </c>
      <c r="I17" s="47"/>
      <c r="J17" s="47"/>
      <c r="K17" s="47"/>
      <c r="L17" s="11"/>
      <c r="M17" s="47">
        <v>59.33</v>
      </c>
      <c r="N17" s="47"/>
      <c r="O17" s="47"/>
      <c r="P17" s="47"/>
      <c r="Q17" s="11"/>
      <c r="R17" s="47">
        <v>59.84</v>
      </c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x14ac:dyDescent="0.25">
      <c r="A18" s="11" t="s">
        <v>21</v>
      </c>
      <c r="B18" s="11" t="s">
        <v>10</v>
      </c>
      <c r="C18" s="11">
        <v>23.030999999999999</v>
      </c>
      <c r="D18" s="14">
        <v>20</v>
      </c>
      <c r="E18" s="63">
        <v>389921.48</v>
      </c>
      <c r="F18" s="15">
        <f>(D18/E18)/($D$25/$E$25)</f>
        <v>0.53277911234846564</v>
      </c>
      <c r="G18" s="10"/>
      <c r="H18" s="47">
        <v>338314.16</v>
      </c>
      <c r="I18" s="47"/>
      <c r="J18" s="47"/>
      <c r="K18" s="47"/>
      <c r="L18" s="11"/>
      <c r="M18" s="47">
        <v>63.13</v>
      </c>
      <c r="N18" s="47"/>
      <c r="O18" s="47"/>
      <c r="P18" s="47"/>
      <c r="Q18" s="11"/>
      <c r="R18" s="47">
        <v>74.72</v>
      </c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</row>
    <row r="19" spans="1:34" s="5" customFormat="1" x14ac:dyDescent="0.25">
      <c r="A19" s="16" t="s">
        <v>22</v>
      </c>
      <c r="B19" s="16" t="s">
        <v>23</v>
      </c>
      <c r="C19" s="16">
        <v>24.66</v>
      </c>
      <c r="D19" s="17">
        <v>20</v>
      </c>
      <c r="E19" s="64">
        <v>407316.47</v>
      </c>
      <c r="F19" s="15">
        <f>(D19/E19)/($D$25/$E$25)</f>
        <v>0.51002607382903031</v>
      </c>
      <c r="G19" s="10"/>
      <c r="H19" s="48">
        <v>347312.33</v>
      </c>
      <c r="I19" s="48"/>
      <c r="J19" s="48"/>
      <c r="K19" s="48"/>
      <c r="L19" s="16"/>
      <c r="M19" s="48">
        <v>420900.31</v>
      </c>
      <c r="N19" s="48"/>
      <c r="O19" s="48"/>
      <c r="P19" s="48"/>
      <c r="Q19" s="16"/>
      <c r="R19" s="48">
        <v>409289.83</v>
      </c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</row>
    <row r="20" spans="1:34" x14ac:dyDescent="0.25">
      <c r="A20" s="11" t="s">
        <v>19</v>
      </c>
      <c r="B20" s="11" t="s">
        <v>20</v>
      </c>
      <c r="C20" s="11">
        <v>25.754999999999999</v>
      </c>
      <c r="D20" s="14">
        <v>20</v>
      </c>
      <c r="E20" s="63">
        <v>381275.4</v>
      </c>
      <c r="F20" s="15">
        <f>(D20/E20)/($D$25/$E$25)</f>
        <v>0.54486080140496862</v>
      </c>
      <c r="G20" s="10"/>
      <c r="H20" s="47">
        <v>301416.67</v>
      </c>
      <c r="I20" s="47"/>
      <c r="J20" s="47"/>
      <c r="K20" s="47"/>
      <c r="L20" s="11"/>
      <c r="M20" s="47">
        <v>184.34</v>
      </c>
      <c r="N20" s="47"/>
      <c r="O20" s="47"/>
      <c r="P20" s="47"/>
      <c r="Q20" s="11"/>
      <c r="R20" s="47">
        <v>147.11000000000001</v>
      </c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</row>
    <row r="21" spans="1:34" x14ac:dyDescent="0.25">
      <c r="A21" s="11" t="s">
        <v>17</v>
      </c>
      <c r="B21" s="11" t="s">
        <v>18</v>
      </c>
      <c r="C21" s="11">
        <v>26.489000000000001</v>
      </c>
      <c r="D21" s="14">
        <v>20</v>
      </c>
      <c r="E21" s="63">
        <v>413505.76</v>
      </c>
      <c r="F21" s="15">
        <f>(D21/E21)/($D$25/$E$25)</f>
        <v>0.50239208276083025</v>
      </c>
      <c r="G21" s="10"/>
      <c r="H21" s="47">
        <v>154339.85999999999</v>
      </c>
      <c r="I21" s="47"/>
      <c r="J21" s="47"/>
      <c r="K21" s="47"/>
      <c r="L21" s="11"/>
      <c r="M21" s="47">
        <v>11.48</v>
      </c>
      <c r="N21" s="47"/>
      <c r="O21" s="47"/>
      <c r="P21" s="47"/>
      <c r="Q21" s="11"/>
      <c r="R21" s="47">
        <v>21.89</v>
      </c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</row>
    <row r="22" spans="1:34" x14ac:dyDescent="0.25">
      <c r="A22" s="11" t="s">
        <v>30</v>
      </c>
      <c r="B22" s="11" t="s">
        <v>18</v>
      </c>
      <c r="C22" s="11">
        <v>26.9</v>
      </c>
      <c r="D22" s="14">
        <v>20</v>
      </c>
      <c r="E22" s="63">
        <v>363330.75</v>
      </c>
      <c r="F22" s="15">
        <f>(D22/E22)/($D$25/$E$25)</f>
        <v>0.5717710928678621</v>
      </c>
      <c r="G22" s="10"/>
      <c r="H22" s="47">
        <v>213595.43</v>
      </c>
      <c r="I22" s="47"/>
      <c r="J22" s="47"/>
      <c r="K22" s="47"/>
      <c r="L22" s="11"/>
      <c r="M22" s="47">
        <v>2.69</v>
      </c>
      <c r="N22" s="47"/>
      <c r="O22" s="47"/>
      <c r="P22" s="47"/>
      <c r="Q22" s="11"/>
      <c r="R22" s="47">
        <v>31.67</v>
      </c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</row>
    <row r="23" spans="1:34" x14ac:dyDescent="0.25">
      <c r="A23" s="11" t="s">
        <v>15</v>
      </c>
      <c r="B23" s="11" t="s">
        <v>16</v>
      </c>
      <c r="C23" s="11">
        <v>27.065999999999999</v>
      </c>
      <c r="D23" s="14">
        <v>20</v>
      </c>
      <c r="E23" s="63">
        <v>476473.54</v>
      </c>
      <c r="F23" s="15">
        <f>(D23/E23)/($D$25/$E$25)</f>
        <v>0.43599906932922239</v>
      </c>
      <c r="G23" s="10"/>
      <c r="H23" s="47">
        <v>404001.7</v>
      </c>
      <c r="I23" s="47"/>
      <c r="J23" s="47"/>
      <c r="K23" s="47"/>
      <c r="L23" s="11"/>
      <c r="M23" s="47">
        <v>486.74</v>
      </c>
      <c r="N23" s="47"/>
      <c r="O23" s="47"/>
      <c r="P23" s="47"/>
      <c r="Q23" s="11"/>
      <c r="R23" s="47">
        <v>370.94</v>
      </c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</row>
    <row r="24" spans="1:34" x14ac:dyDescent="0.25">
      <c r="A24" s="11" t="s">
        <v>24</v>
      </c>
      <c r="B24" s="11" t="s">
        <v>25</v>
      </c>
      <c r="C24" s="11">
        <v>30.431999999999999</v>
      </c>
      <c r="D24" s="14">
        <v>20</v>
      </c>
      <c r="E24" s="63">
        <v>202163.98</v>
      </c>
      <c r="F24" s="15">
        <f>(D24/E24)/($D$25/$E$25)</f>
        <v>1.0275916609872837</v>
      </c>
      <c r="G24" s="10"/>
      <c r="H24" s="47">
        <v>61924.35</v>
      </c>
      <c r="I24" s="47"/>
      <c r="J24" s="47"/>
      <c r="K24" s="47"/>
      <c r="L24" s="11"/>
      <c r="M24" s="47">
        <v>22.28</v>
      </c>
      <c r="N24" s="47"/>
      <c r="O24" s="47"/>
      <c r="P24" s="47"/>
      <c r="Q24" s="11"/>
      <c r="R24" s="47">
        <v>29.66</v>
      </c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</row>
    <row r="25" spans="1:34" s="4" customFormat="1" x14ac:dyDescent="0.25">
      <c r="A25" s="18" t="s">
        <v>28</v>
      </c>
      <c r="B25" s="18" t="s">
        <v>29</v>
      </c>
      <c r="C25" s="18">
        <v>42.445</v>
      </c>
      <c r="D25" s="19">
        <v>20</v>
      </c>
      <c r="E25" s="29">
        <v>207742.02</v>
      </c>
      <c r="F25" s="15">
        <f>(D25/E25)/($D$25/$E$25)</f>
        <v>1</v>
      </c>
      <c r="G25" s="10"/>
      <c r="H25" s="49">
        <v>189215.16</v>
      </c>
      <c r="I25" s="49"/>
      <c r="J25" s="49"/>
      <c r="K25" s="49"/>
      <c r="L25" s="18"/>
      <c r="M25" s="49">
        <v>318044.96000000002</v>
      </c>
      <c r="N25" s="49"/>
      <c r="O25" s="49"/>
      <c r="P25" s="49"/>
      <c r="Q25" s="18"/>
      <c r="R25" s="49">
        <v>231810.52</v>
      </c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</row>
    <row r="26" spans="1:34" s="6" customFormat="1" ht="15.75" thickBot="1" x14ac:dyDescent="0.3">
      <c r="A26" s="20" t="s">
        <v>26</v>
      </c>
      <c r="B26" s="20" t="s">
        <v>27</v>
      </c>
      <c r="C26" s="20">
        <v>45.959000000000003</v>
      </c>
      <c r="D26" s="21">
        <v>20</v>
      </c>
      <c r="E26" s="65">
        <v>195629.23</v>
      </c>
      <c r="F26" s="22">
        <f>(D26/E26)/($D$25/$E$25)</f>
        <v>1.0619170765023203</v>
      </c>
      <c r="G26" s="12"/>
      <c r="H26" s="50">
        <v>178772.09</v>
      </c>
      <c r="I26" s="50"/>
      <c r="J26" s="50"/>
      <c r="K26" s="50"/>
      <c r="L26" s="20"/>
      <c r="M26" s="50">
        <v>269771.3</v>
      </c>
      <c r="N26" s="50"/>
      <c r="O26" s="50"/>
      <c r="P26" s="50"/>
      <c r="Q26" s="20"/>
      <c r="R26" s="50">
        <v>213474.85</v>
      </c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</row>
    <row r="27" spans="1:34" s="23" customFormat="1" ht="21" x14ac:dyDescent="0.35">
      <c r="H27" s="82" t="s">
        <v>46</v>
      </c>
      <c r="I27" s="83"/>
      <c r="J27" s="83"/>
      <c r="K27" s="84"/>
      <c r="L27" s="39"/>
      <c r="M27" s="82" t="s">
        <v>46</v>
      </c>
      <c r="N27" s="83"/>
      <c r="O27" s="83"/>
      <c r="P27" s="84"/>
      <c r="Q27" s="31"/>
      <c r="R27" s="82" t="s">
        <v>46</v>
      </c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4"/>
    </row>
    <row r="28" spans="1:34" s="8" customFormat="1" x14ac:dyDescent="0.25">
      <c r="D28" s="9"/>
      <c r="H28" s="45" t="str">
        <f>H13</f>
        <v>XL_T04_17_Br_#OPR1</v>
      </c>
      <c r="I28" s="45" t="str">
        <f>I13</f>
        <v>XL_T04_18_Br_#OPR2</v>
      </c>
      <c r="J28" s="45">
        <f>J13</f>
        <v>0</v>
      </c>
      <c r="K28" s="45">
        <f>K13</f>
        <v>0</v>
      </c>
      <c r="L28" s="32"/>
      <c r="M28" s="45" t="str">
        <f>M13</f>
        <v>XL_T04_01_Br_#MB1</v>
      </c>
      <c r="N28" s="45" t="str">
        <f>N13</f>
        <v>XL_T04_02_Br_#MB2</v>
      </c>
      <c r="O28" s="45">
        <f>O13</f>
        <v>0</v>
      </c>
      <c r="P28" s="45">
        <f>P13</f>
        <v>0</v>
      </c>
      <c r="Q28" s="32"/>
      <c r="R28" s="45" t="str">
        <f>R13</f>
        <v>XL_T04_03_Br_#001_WT_G17_F_CTL</v>
      </c>
      <c r="S28" s="45">
        <f>S13</f>
        <v>0</v>
      </c>
      <c r="T28" s="45">
        <f>T13</f>
        <v>0</v>
      </c>
      <c r="U28" s="45">
        <f>U13</f>
        <v>0</v>
      </c>
      <c r="V28" s="45">
        <f>V13</f>
        <v>0</v>
      </c>
      <c r="W28" s="45">
        <f>W13</f>
        <v>0</v>
      </c>
      <c r="X28" s="45">
        <f>X13</f>
        <v>0</v>
      </c>
      <c r="Y28" s="45">
        <f>Y13</f>
        <v>0</v>
      </c>
      <c r="Z28" s="45">
        <f>Z13</f>
        <v>0</v>
      </c>
      <c r="AA28" s="45">
        <f>AA13</f>
        <v>0</v>
      </c>
      <c r="AB28" s="45">
        <f>AB13</f>
        <v>0</v>
      </c>
      <c r="AC28" s="45">
        <f>AC13</f>
        <v>0</v>
      </c>
      <c r="AD28" s="45">
        <f>AD13</f>
        <v>0</v>
      </c>
      <c r="AE28" s="45">
        <f>AE13</f>
        <v>0</v>
      </c>
      <c r="AF28" s="45">
        <f>AF13</f>
        <v>0</v>
      </c>
      <c r="AG28" s="45">
        <f>AG13</f>
        <v>0</v>
      </c>
      <c r="AH28" s="45">
        <f>AH13</f>
        <v>0</v>
      </c>
    </row>
    <row r="29" spans="1:34" x14ac:dyDescent="0.25">
      <c r="G29" t="s">
        <v>33</v>
      </c>
      <c r="H29" s="51">
        <f t="shared" ref="H29" si="0">H31/$D$19</f>
        <v>0.93617416311839141</v>
      </c>
      <c r="I29" s="51" t="str">
        <f>IFERROR(I31/$D$19,"")</f>
        <v/>
      </c>
      <c r="J29" s="51" t="str">
        <f t="shared" ref="J29:K29" si="1">IFERROR(J31/$D$19,"")</f>
        <v/>
      </c>
      <c r="K29" s="51" t="str">
        <f t="shared" si="1"/>
        <v/>
      </c>
      <c r="L29" s="11"/>
      <c r="M29" s="51">
        <f>IFERROR(M31/$D$19,"")</f>
        <v>0.67496788058745438</v>
      </c>
      <c r="N29" s="51" t="str">
        <f>IFERROR(N31/$D$19,"")</f>
        <v/>
      </c>
      <c r="O29" s="51" t="str">
        <f>IFERROR(O31/$D$19,"")</f>
        <v/>
      </c>
      <c r="P29" s="51" t="str">
        <f>IFERROR(P31/$D$19,"")</f>
        <v/>
      </c>
      <c r="Q29" s="33"/>
      <c r="R29" s="51">
        <f>IFERROR(R31/$D$19,"")</f>
        <v>0.90051342386467736</v>
      </c>
      <c r="S29" s="51" t="str">
        <f t="shared" ref="S29:AH29" si="2">IFERROR(S31/$D$19,"")</f>
        <v/>
      </c>
      <c r="T29" s="51" t="str">
        <f t="shared" si="2"/>
        <v/>
      </c>
      <c r="U29" s="51" t="str">
        <f t="shared" si="2"/>
        <v/>
      </c>
      <c r="V29" s="51" t="str">
        <f t="shared" si="2"/>
        <v/>
      </c>
      <c r="W29" s="51" t="str">
        <f t="shared" si="2"/>
        <v/>
      </c>
      <c r="X29" s="51" t="str">
        <f t="shared" si="2"/>
        <v/>
      </c>
      <c r="Y29" s="51" t="str">
        <f t="shared" si="2"/>
        <v/>
      </c>
      <c r="Z29" s="51" t="str">
        <f t="shared" si="2"/>
        <v/>
      </c>
      <c r="AA29" s="51" t="str">
        <f t="shared" si="2"/>
        <v/>
      </c>
      <c r="AB29" s="51" t="str">
        <f t="shared" si="2"/>
        <v/>
      </c>
      <c r="AC29" s="51" t="str">
        <f t="shared" si="2"/>
        <v/>
      </c>
      <c r="AD29" s="51" t="str">
        <f t="shared" si="2"/>
        <v/>
      </c>
      <c r="AE29" s="51" t="str">
        <f t="shared" si="2"/>
        <v/>
      </c>
      <c r="AF29" s="51" t="str">
        <f t="shared" si="2"/>
        <v/>
      </c>
      <c r="AG29" s="51" t="str">
        <f t="shared" si="2"/>
        <v/>
      </c>
      <c r="AH29" s="51" t="str">
        <f t="shared" si="2"/>
        <v/>
      </c>
    </row>
    <row r="30" spans="1:34" s="1" customFormat="1" ht="15.75" thickBot="1" x14ac:dyDescent="0.3">
      <c r="D30" s="2"/>
      <c r="G30" s="1" t="s">
        <v>34</v>
      </c>
      <c r="H30" s="52">
        <f t="shared" ref="H30" si="3">H32/$D$26</f>
        <v>1.0033082717738349</v>
      </c>
      <c r="I30" s="52" t="str">
        <f>IFERROR(I32/$D$26,"")</f>
        <v/>
      </c>
      <c r="J30" s="52" t="str">
        <f t="shared" ref="J30:K30" si="4">IFERROR(J32/$D$26,"")</f>
        <v/>
      </c>
      <c r="K30" s="52" t="str">
        <f t="shared" si="4"/>
        <v/>
      </c>
      <c r="L30" s="40"/>
      <c r="M30" s="52">
        <f>IFERROR(M32/$D$26,"")</f>
        <v>0.90073664497066819</v>
      </c>
      <c r="N30" s="52" t="str">
        <f>IFERROR(N32/$D$26,"")</f>
        <v/>
      </c>
      <c r="O30" s="52" t="str">
        <f>IFERROR(O32/$D$26,"")</f>
        <v/>
      </c>
      <c r="P30" s="52" t="str">
        <f>IFERROR(P32/$D$26,"")</f>
        <v/>
      </c>
      <c r="Q30" s="34"/>
      <c r="R30" s="52">
        <f>IFERROR(R32/$D$26,"")</f>
        <v>0.97792191924150518</v>
      </c>
      <c r="S30" s="52" t="str">
        <f t="shared" ref="S30:AH30" si="5">IFERROR(S32/$D$26,"")</f>
        <v/>
      </c>
      <c r="T30" s="52" t="str">
        <f t="shared" si="5"/>
        <v/>
      </c>
      <c r="U30" s="52" t="str">
        <f t="shared" si="5"/>
        <v/>
      </c>
      <c r="V30" s="52" t="str">
        <f t="shared" si="5"/>
        <v/>
      </c>
      <c r="W30" s="52" t="str">
        <f t="shared" si="5"/>
        <v/>
      </c>
      <c r="X30" s="52" t="str">
        <f t="shared" si="5"/>
        <v/>
      </c>
      <c r="Y30" s="52" t="str">
        <f t="shared" si="5"/>
        <v/>
      </c>
      <c r="Z30" s="52" t="str">
        <f t="shared" si="5"/>
        <v/>
      </c>
      <c r="AA30" s="52" t="str">
        <f t="shared" si="5"/>
        <v/>
      </c>
      <c r="AB30" s="52" t="str">
        <f t="shared" si="5"/>
        <v/>
      </c>
      <c r="AC30" s="52" t="str">
        <f t="shared" si="5"/>
        <v/>
      </c>
      <c r="AD30" s="52" t="str">
        <f t="shared" si="5"/>
        <v/>
      </c>
      <c r="AE30" s="52" t="str">
        <f t="shared" si="5"/>
        <v/>
      </c>
      <c r="AF30" s="52" t="str">
        <f t="shared" si="5"/>
        <v/>
      </c>
      <c r="AG30" s="52" t="str">
        <f t="shared" si="5"/>
        <v/>
      </c>
      <c r="AH30" s="52" t="str">
        <f t="shared" si="5"/>
        <v/>
      </c>
    </row>
    <row r="31" spans="1:34" x14ac:dyDescent="0.25">
      <c r="A31" s="5" t="s">
        <v>22</v>
      </c>
      <c r="C31" s="66"/>
      <c r="G31" s="5" t="s">
        <v>22</v>
      </c>
      <c r="H31" s="53">
        <f>$F19*($D$25/H$25)*H19</f>
        <v>18.723483262367829</v>
      </c>
      <c r="I31" s="53" t="str">
        <f>IFERROR($F19*($D$25/I$25)*I19,"")</f>
        <v/>
      </c>
      <c r="J31" s="53" t="str">
        <f>IFERROR($F19*($D$25/J$25)*J19,"")</f>
        <v/>
      </c>
      <c r="K31" s="53" t="str">
        <f>IFERROR($F19*($D$25/K$25)*K19,"")</f>
        <v/>
      </c>
      <c r="L31" s="35"/>
      <c r="M31" s="53">
        <f>IFERROR($F19*($D$25/M$25)*M19,"")</f>
        <v>13.499357611749089</v>
      </c>
      <c r="N31" s="53" t="str">
        <f>IFERROR($F19*($D$25/N$25)*N19,"")</f>
        <v/>
      </c>
      <c r="O31" s="53" t="str">
        <f>IFERROR($F19*($D$25/O$25)*O19,"")</f>
        <v/>
      </c>
      <c r="P31" s="53" t="str">
        <f>IFERROR($F19*($D$25/P$25)*P19,"")</f>
        <v/>
      </c>
      <c r="Q31" s="35"/>
      <c r="R31" s="53">
        <f>IFERROR($F19*($D$25/R$25)*R19,"")</f>
        <v>18.010268477293547</v>
      </c>
      <c r="S31" s="53" t="str">
        <f>IFERROR($F19*($D$25/S$25)*S19,"")</f>
        <v/>
      </c>
      <c r="T31" s="53" t="str">
        <f>IFERROR($F19*($D$25/T$25)*T19,"")</f>
        <v/>
      </c>
      <c r="U31" s="53" t="str">
        <f>IFERROR($F19*($D$25/U$25)*U19,"")</f>
        <v/>
      </c>
      <c r="V31" s="53" t="str">
        <f>IFERROR($F19*($D$25/V$25)*V19,"")</f>
        <v/>
      </c>
      <c r="W31" s="53" t="str">
        <f>IFERROR($F19*($D$25/W$25)*W19,"")</f>
        <v/>
      </c>
      <c r="X31" s="53" t="str">
        <f>IFERROR($F19*($D$25/X$25)*X19,"")</f>
        <v/>
      </c>
      <c r="Y31" s="53" t="str">
        <f>IFERROR($F19*($D$25/Y$25)*Y19,"")</f>
        <v/>
      </c>
      <c r="Z31" s="53" t="str">
        <f>IFERROR($F19*($D$25/Z$25)*Z19,"")</f>
        <v/>
      </c>
      <c r="AA31" s="53" t="str">
        <f>IFERROR($F19*($D$25/AA$25)*AA19,"")</f>
        <v/>
      </c>
      <c r="AB31" s="53" t="str">
        <f>IFERROR($F19*($D$25/AB$25)*AB19,"")</f>
        <v/>
      </c>
      <c r="AC31" s="53" t="str">
        <f>IFERROR($F19*($D$25/AC$25)*AC19,"")</f>
        <v/>
      </c>
      <c r="AD31" s="53" t="str">
        <f>IFERROR($F19*($D$25/AD$25)*AD19,"")</f>
        <v/>
      </c>
      <c r="AE31" s="53" t="str">
        <f>IFERROR($F19*($D$25/AE$25)*AE19,"")</f>
        <v/>
      </c>
      <c r="AF31" s="53" t="str">
        <f>IFERROR($F19*($D$25/AF$25)*AF19,"")</f>
        <v/>
      </c>
      <c r="AG31" s="53" t="str">
        <f>IFERROR($F19*($D$25/AG$25)*AG19,"")</f>
        <v/>
      </c>
      <c r="AH31" s="53" t="str">
        <f>IFERROR($F19*($D$25/AH$25)*AH19,"")</f>
        <v/>
      </c>
    </row>
    <row r="32" spans="1:34" s="1" customFormat="1" ht="15.75" thickBot="1" x14ac:dyDescent="0.3">
      <c r="A32" s="6" t="s">
        <v>26</v>
      </c>
      <c r="D32" s="2"/>
      <c r="G32" s="6" t="s">
        <v>26</v>
      </c>
      <c r="H32" s="54">
        <f t="shared" ref="H32" si="6">$F26*($D$25/H$25)*H26</f>
        <v>20.066165435476698</v>
      </c>
      <c r="I32" s="54" t="str">
        <f>IFERROR($F26*($D$25/I$25)*I26,"")</f>
        <v/>
      </c>
      <c r="J32" s="54" t="str">
        <f t="shared" ref="J32:K32" si="7">IFERROR($F26*($D$25/J$25)*J26,"")</f>
        <v/>
      </c>
      <c r="K32" s="54" t="str">
        <f t="shared" si="7"/>
        <v/>
      </c>
      <c r="L32" s="36"/>
      <c r="M32" s="54">
        <f>IFERROR($F26*($D$25/M$25)*M26,"")</f>
        <v>18.014732899413364</v>
      </c>
      <c r="N32" s="54" t="str">
        <f>IFERROR($F26*($D$25/N$25)*N26,"")</f>
        <v/>
      </c>
      <c r="O32" s="54" t="str">
        <f>IFERROR($F26*($D$25/O$25)*O26,"")</f>
        <v/>
      </c>
      <c r="P32" s="54" t="str">
        <f>IFERROR($F26*($D$25/P$25)*P26,"")</f>
        <v/>
      </c>
      <c r="Q32" s="36"/>
      <c r="R32" s="54">
        <f>IFERROR($F26*($D$25/R$25)*R26,"")</f>
        <v>19.558438384830104</v>
      </c>
      <c r="S32" s="54" t="str">
        <f t="shared" ref="S32:AH32" si="8">IFERROR($F26*($D$25/S$25)*S26,"")</f>
        <v/>
      </c>
      <c r="T32" s="54" t="str">
        <f t="shared" si="8"/>
        <v/>
      </c>
      <c r="U32" s="54" t="str">
        <f t="shared" si="8"/>
        <v/>
      </c>
      <c r="V32" s="54" t="str">
        <f t="shared" si="8"/>
        <v/>
      </c>
      <c r="W32" s="54" t="str">
        <f t="shared" si="8"/>
        <v/>
      </c>
      <c r="X32" s="54" t="str">
        <f t="shared" si="8"/>
        <v/>
      </c>
      <c r="Y32" s="54" t="str">
        <f t="shared" si="8"/>
        <v/>
      </c>
      <c r="Z32" s="54" t="str">
        <f t="shared" si="8"/>
        <v/>
      </c>
      <c r="AA32" s="54" t="str">
        <f t="shared" si="8"/>
        <v/>
      </c>
      <c r="AB32" s="54" t="str">
        <f t="shared" si="8"/>
        <v/>
      </c>
      <c r="AC32" s="54" t="str">
        <f t="shared" si="8"/>
        <v/>
      </c>
      <c r="AD32" s="54" t="str">
        <f t="shared" si="8"/>
        <v/>
      </c>
      <c r="AE32" s="54" t="str">
        <f t="shared" si="8"/>
        <v/>
      </c>
      <c r="AF32" s="54" t="str">
        <f t="shared" si="8"/>
        <v/>
      </c>
      <c r="AG32" s="54" t="str">
        <f t="shared" si="8"/>
        <v/>
      </c>
      <c r="AH32" s="54" t="str">
        <f t="shared" si="8"/>
        <v/>
      </c>
    </row>
    <row r="33" spans="1:34" s="23" customFormat="1" ht="21" x14ac:dyDescent="0.35">
      <c r="H33" s="85" t="s">
        <v>38</v>
      </c>
      <c r="I33" s="85"/>
      <c r="J33" s="85"/>
      <c r="K33" s="85"/>
      <c r="L33" s="39"/>
      <c r="M33" s="82" t="s">
        <v>39</v>
      </c>
      <c r="N33" s="83"/>
      <c r="O33" s="83"/>
      <c r="P33" s="84"/>
      <c r="Q33" s="31"/>
      <c r="R33" s="82" t="s">
        <v>44</v>
      </c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4"/>
    </row>
    <row r="34" spans="1:34" s="8" customFormat="1" x14ac:dyDescent="0.25">
      <c r="H34" s="55" t="str">
        <f>H13</f>
        <v>XL_T04_17_Br_#OPR1</v>
      </c>
      <c r="I34" s="55" t="str">
        <f>I13</f>
        <v>XL_T04_18_Br_#OPR2</v>
      </c>
      <c r="J34" s="55">
        <f>J13</f>
        <v>0</v>
      </c>
      <c r="K34" s="55">
        <f>K13</f>
        <v>0</v>
      </c>
      <c r="L34" s="42"/>
      <c r="M34" s="45" t="str">
        <f>M13</f>
        <v>XL_T04_01_Br_#MB1</v>
      </c>
      <c r="N34" s="45" t="str">
        <f>N13</f>
        <v>XL_T04_02_Br_#MB2</v>
      </c>
      <c r="O34" s="45">
        <f>O13</f>
        <v>0</v>
      </c>
      <c r="P34" s="45">
        <f>P13</f>
        <v>0</v>
      </c>
      <c r="Q34" s="43"/>
      <c r="R34" s="44" t="str">
        <f>R13</f>
        <v>XL_T04_03_Br_#001_WT_G17_F_CTL</v>
      </c>
      <c r="S34" s="44">
        <f>S13</f>
        <v>0</v>
      </c>
      <c r="T34" s="44">
        <f>T13</f>
        <v>0</v>
      </c>
      <c r="U34" s="44">
        <f>U13</f>
        <v>0</v>
      </c>
      <c r="V34" s="44">
        <f>V13</f>
        <v>0</v>
      </c>
      <c r="W34" s="44">
        <f>W13</f>
        <v>0</v>
      </c>
      <c r="X34" s="44">
        <f>X13</f>
        <v>0</v>
      </c>
      <c r="Y34" s="44">
        <f>Y13</f>
        <v>0</v>
      </c>
      <c r="Z34" s="44">
        <f>Z13</f>
        <v>0</v>
      </c>
      <c r="AA34" s="44">
        <f>AA13</f>
        <v>0</v>
      </c>
      <c r="AB34" s="44">
        <f>AB13</f>
        <v>0</v>
      </c>
      <c r="AC34" s="44">
        <f>AC13</f>
        <v>0</v>
      </c>
      <c r="AD34" s="44">
        <f>AD13</f>
        <v>0</v>
      </c>
      <c r="AE34" s="44">
        <f>AE13</f>
        <v>0</v>
      </c>
      <c r="AF34" s="44">
        <f>AF13</f>
        <v>0</v>
      </c>
      <c r="AG34" s="44">
        <f>AG13</f>
        <v>0</v>
      </c>
      <c r="AH34" s="44">
        <f>AH13</f>
        <v>0</v>
      </c>
    </row>
    <row r="35" spans="1:34" x14ac:dyDescent="0.25">
      <c r="A35" t="s">
        <v>11</v>
      </c>
      <c r="C35" s="66">
        <f>AVERAGE(H35:I35)</f>
        <v>0.8195251049774116</v>
      </c>
      <c r="G35" t="s">
        <v>11</v>
      </c>
      <c r="H35" s="56">
        <f>IFERROR($F16*($D$25/H$25)*H16/$D16,"")</f>
        <v>0.8195251049774116</v>
      </c>
      <c r="I35" s="56" t="str">
        <f>IFERROR($F16*($D$25/I$25)*I16/$D16,"")</f>
        <v/>
      </c>
      <c r="J35" s="56" t="str">
        <f>IFERROR($F16*($D$25/J$25)*J16/$D16,"")</f>
        <v/>
      </c>
      <c r="K35" s="56" t="str">
        <f>IFERROR($F16*($D$25/K$25)*K16/$D16,"")</f>
        <v/>
      </c>
      <c r="L35" s="41"/>
      <c r="M35" s="59">
        <f>IFERROR($F16*($D$25/M$25)*M16,"")</f>
        <v>3.1960830601714466E-2</v>
      </c>
      <c r="N35" s="59" t="str">
        <f>IFERROR($F16*($D$25/N$25)*N16,"")</f>
        <v/>
      </c>
      <c r="O35" s="59" t="str">
        <f>IFERROR($F16*($D$25/O$25)*O16,"")</f>
        <v/>
      </c>
      <c r="P35" s="59" t="str">
        <f>IFERROR($F16*($D$25/P$25)*P16,"")</f>
        <v/>
      </c>
      <c r="Q35" s="35"/>
      <c r="R35" s="53">
        <f>IFERROR($F16*($D$25/R$25)*R16/R$29/R$11,"")</f>
        <v>0.29575689340575773</v>
      </c>
      <c r="S35" s="53" t="str">
        <f>IFERROR($F16*($D$25/S$25)*S16/S$29/S$11,"")</f>
        <v/>
      </c>
      <c r="T35" s="53" t="str">
        <f>IFERROR($F16*($D$25/T$25)*T16/T$29/T$11,"")</f>
        <v/>
      </c>
      <c r="U35" s="53" t="str">
        <f>IFERROR($F16*($D$25/U$25)*U16/U$29/U$11,"")</f>
        <v/>
      </c>
      <c r="V35" s="53" t="str">
        <f>IFERROR($F16*($D$25/V$25)*V16/V$29/V$11,"")</f>
        <v/>
      </c>
      <c r="W35" s="53" t="str">
        <f>IFERROR($F16*($D$25/W$25)*W16/W$29/W$11,"")</f>
        <v/>
      </c>
      <c r="X35" s="53" t="str">
        <f>IFERROR($F16*($D$25/X$25)*X16/X$29/X$11,"")</f>
        <v/>
      </c>
      <c r="Y35" s="53" t="str">
        <f>IFERROR($F16*($D$25/Y$25)*Y16/Y$29/Y$11,"")</f>
        <v/>
      </c>
      <c r="Z35" s="53" t="str">
        <f>IFERROR($F16*($D$25/Z$25)*Z16/Z$29/Z$11,"")</f>
        <v/>
      </c>
      <c r="AA35" s="53" t="str">
        <f>IFERROR($F16*($D$25/AA$25)*AA16/AA$29/AA$11,"")</f>
        <v/>
      </c>
      <c r="AB35" s="53" t="str">
        <f>IFERROR($F16*($D$25/AB$25)*AB16/AB$29/AB$11,"")</f>
        <v/>
      </c>
      <c r="AC35" s="53" t="str">
        <f>IFERROR($F16*($D$25/AC$25)*AC16/AC$29/AC$11,"")</f>
        <v/>
      </c>
      <c r="AD35" s="53" t="str">
        <f>IFERROR($F16*($D$25/AD$25)*AD16/AD$29/AD$11,"")</f>
        <v/>
      </c>
      <c r="AE35" s="53" t="str">
        <f>IFERROR($F16*($D$25/AE$25)*AE16/AE$29/AE$11,"")</f>
        <v/>
      </c>
      <c r="AF35" s="53" t="str">
        <f>IFERROR($F16*($D$25/AF$25)*AF16/AF$29/AF$11,"")</f>
        <v/>
      </c>
      <c r="AG35" s="53" t="str">
        <f>IFERROR($F16*($D$25/AG$25)*AG16/AG$29/AG$11,"")</f>
        <v/>
      </c>
      <c r="AH35" s="53" t="str">
        <f>IFERROR($F16*($D$25/AH$25)*AH16/AH$29/AH$11,"")</f>
        <v/>
      </c>
    </row>
    <row r="36" spans="1:34" x14ac:dyDescent="0.25">
      <c r="A36" t="s">
        <v>9</v>
      </c>
      <c r="C36" s="66">
        <f t="shared" ref="C36:C42" si="9">AVERAGE(H36:I36)</f>
        <v>0.91338173168939052</v>
      </c>
      <c r="G36" t="s">
        <v>9</v>
      </c>
      <c r="H36" s="51">
        <f>IFERROR($F17*($D$25/H$25)*H17/$D17,"")</f>
        <v>0.91338173168939052</v>
      </c>
      <c r="I36" s="51" t="str">
        <f>IFERROR($F17*($D$25/I$25)*I17/$D17,"")</f>
        <v/>
      </c>
      <c r="J36" s="51" t="str">
        <f>IFERROR($F17*($D$25/J$25)*J17/$D17,"")</f>
        <v/>
      </c>
      <c r="K36" s="51" t="str">
        <f>IFERROR($F17*($D$25/K$25)*K17/$D17,"")</f>
        <v/>
      </c>
      <c r="L36" s="33"/>
      <c r="M36" s="60">
        <f>IFERROR($F17*($D$25/M$25)*M17,"")</f>
        <v>4.8424818344301492E-3</v>
      </c>
      <c r="N36" s="60" t="str">
        <f>IFERROR($F17*($D$25/N$25)*N17,"")</f>
        <v/>
      </c>
      <c r="O36" s="60" t="str">
        <f>IFERROR($F17*($D$25/O$25)*O17,"")</f>
        <v/>
      </c>
      <c r="P36" s="60" t="str">
        <f>IFERROR($F17*($D$25/P$25)*P17,"")</f>
        <v/>
      </c>
      <c r="Q36" s="37"/>
      <c r="R36" s="57">
        <f>IFERROR($F17*($D$25/R$25)*R17/R$30/R$11,"")</f>
        <v>3.3755177409066431E-2</v>
      </c>
      <c r="S36" s="57" t="str">
        <f>IFERROR($F17*($D$25/S$25)*S17/S$30/S$11,"")</f>
        <v/>
      </c>
      <c r="T36" s="57" t="str">
        <f>IFERROR($F17*($D$25/T$25)*T17/T$30/T$11,"")</f>
        <v/>
      </c>
      <c r="U36" s="57" t="str">
        <f>IFERROR($F17*($D$25/U$25)*U17/U$30/U$11,"")</f>
        <v/>
      </c>
      <c r="V36" s="57" t="str">
        <f>IFERROR($F17*($D$25/V$25)*V17/V$30/V$11,"")</f>
        <v/>
      </c>
      <c r="W36" s="57" t="str">
        <f>IFERROR($F17*($D$25/W$25)*W17/W$30/W$11,"")</f>
        <v/>
      </c>
      <c r="X36" s="57" t="str">
        <f>IFERROR($F17*($D$25/X$25)*X17/X$30/X$11,"")</f>
        <v/>
      </c>
      <c r="Y36" s="57" t="str">
        <f>IFERROR($F17*($D$25/Y$25)*Y17/Y$30/Y$11,"")</f>
        <v/>
      </c>
      <c r="Z36" s="57" t="str">
        <f>IFERROR($F17*($D$25/Z$25)*Z17/Z$30/Z$11,"")</f>
        <v/>
      </c>
      <c r="AA36" s="57" t="str">
        <f>IFERROR($F17*($D$25/AA$25)*AA17/AA$30/AA$11,"")</f>
        <v/>
      </c>
      <c r="AB36" s="57" t="str">
        <f>IFERROR($F17*($D$25/AB$25)*AB17/AB$30/AB$11,"")</f>
        <v/>
      </c>
      <c r="AC36" s="57" t="str">
        <f>IFERROR($F17*($D$25/AC$25)*AC17/AC$30/AC$11,"")</f>
        <v/>
      </c>
      <c r="AD36" s="57" t="str">
        <f>IFERROR($F17*($D$25/AD$25)*AD17/AD$30/AD$11,"")</f>
        <v/>
      </c>
      <c r="AE36" s="57" t="str">
        <f>IFERROR($F17*($D$25/AE$25)*AE17/AE$30/AE$11,"")</f>
        <v/>
      </c>
      <c r="AF36" s="57" t="str">
        <f>IFERROR($F17*($D$25/AF$25)*AF17/AF$30/AF$11,"")</f>
        <v/>
      </c>
      <c r="AG36" s="57" t="str">
        <f>IFERROR($F17*($D$25/AG$25)*AG17/AG$30/AG$11,"")</f>
        <v/>
      </c>
      <c r="AH36" s="57" t="str">
        <f>IFERROR($F17*($D$25/AH$25)*AH17/AH$30/AH$11,"")</f>
        <v/>
      </c>
    </row>
    <row r="37" spans="1:34" x14ac:dyDescent="0.25">
      <c r="A37" t="s">
        <v>21</v>
      </c>
      <c r="C37" s="66">
        <f t="shared" si="9"/>
        <v>0.95260188380104827</v>
      </c>
      <c r="G37" t="s">
        <v>21</v>
      </c>
      <c r="H37" s="51">
        <f>IFERROR($F18*($D$25/H$25)*H18/$D18,"")</f>
        <v>0.95260188380104827</v>
      </c>
      <c r="I37" s="51" t="str">
        <f>IFERROR($F18*($D$25/I$25)*I18/$D18,"")</f>
        <v/>
      </c>
      <c r="J37" s="51" t="str">
        <f>IFERROR($F18*($D$25/J$25)*J18/$D18,"")</f>
        <v/>
      </c>
      <c r="K37" s="51" t="str">
        <f>IFERROR($F18*($D$25/K$25)*K18/$D18,"")</f>
        <v/>
      </c>
      <c r="L37" s="33"/>
      <c r="M37" s="60">
        <f>IFERROR($F18*($D$25/M$25)*M18,"")</f>
        <v>2.1150685967517694E-3</v>
      </c>
      <c r="N37" s="60" t="str">
        <f>IFERROR($F18*($D$25/N$25)*N18,"")</f>
        <v/>
      </c>
      <c r="O37" s="60" t="str">
        <f>IFERROR($F18*($D$25/O$25)*O18,"")</f>
        <v/>
      </c>
      <c r="P37" s="60" t="str">
        <f>IFERROR($F18*($D$25/P$25)*P18,"")</f>
        <v/>
      </c>
      <c r="Q37" s="37"/>
      <c r="R37" s="57">
        <f>IFERROR($F18*($D$25/R$25)*R18/R$30/R$11,"")</f>
        <v>1.7301377780495241E-2</v>
      </c>
      <c r="S37" s="57" t="str">
        <f>IFERROR($F18*($D$25/S$25)*S18/S$30/S$11,"")</f>
        <v/>
      </c>
      <c r="T37" s="57" t="str">
        <f>IFERROR($F18*($D$25/T$25)*T18/T$30/T$11,"")</f>
        <v/>
      </c>
      <c r="U37" s="57" t="str">
        <f>IFERROR($F18*($D$25/U$25)*U18/U$30/U$11,"")</f>
        <v/>
      </c>
      <c r="V37" s="57" t="str">
        <f>IFERROR($F18*($D$25/V$25)*V18/V$30/V$11,"")</f>
        <v/>
      </c>
      <c r="W37" s="57" t="str">
        <f>IFERROR($F18*($D$25/W$25)*W18/W$30/W$11,"")</f>
        <v/>
      </c>
      <c r="X37" s="57" t="str">
        <f>IFERROR($F18*($D$25/X$25)*X18/X$30/X$11,"")</f>
        <v/>
      </c>
      <c r="Y37" s="57" t="str">
        <f>IFERROR($F18*($D$25/Y$25)*Y18/Y$30/Y$11,"")</f>
        <v/>
      </c>
      <c r="Z37" s="57" t="str">
        <f>IFERROR($F18*($D$25/Z$25)*Z18/Z$30/Z$11,"")</f>
        <v/>
      </c>
      <c r="AA37" s="57" t="str">
        <f>IFERROR($F18*($D$25/AA$25)*AA18/AA$30/AA$11,"")</f>
        <v/>
      </c>
      <c r="AB37" s="57" t="str">
        <f>IFERROR($F18*($D$25/AB$25)*AB18/AB$30/AB$11,"")</f>
        <v/>
      </c>
      <c r="AC37" s="57" t="str">
        <f>IFERROR($F18*($D$25/AC$25)*AC18/AC$30/AC$11,"")</f>
        <v/>
      </c>
      <c r="AD37" s="57" t="str">
        <f>IFERROR($F18*($D$25/AD$25)*AD18/AD$30/AD$11,"")</f>
        <v/>
      </c>
      <c r="AE37" s="57" t="str">
        <f>IFERROR($F18*($D$25/AE$25)*AE18/AE$30/AE$11,"")</f>
        <v/>
      </c>
      <c r="AF37" s="57" t="str">
        <f>IFERROR($F18*($D$25/AF$25)*AF18/AF$30/AF$11,"")</f>
        <v/>
      </c>
      <c r="AG37" s="57" t="str">
        <f>IFERROR($F18*($D$25/AG$25)*AG18/AG$30/AG$11,"")</f>
        <v/>
      </c>
      <c r="AH37" s="57" t="str">
        <f>IFERROR($F18*($D$25/AH$25)*AH18/AH$30/AH$11,"")</f>
        <v/>
      </c>
    </row>
    <row r="38" spans="1:34" x14ac:dyDescent="0.25">
      <c r="A38" t="s">
        <v>19</v>
      </c>
      <c r="C38" s="66">
        <f t="shared" si="9"/>
        <v>0.86795438786731971</v>
      </c>
      <c r="G38" t="s">
        <v>19</v>
      </c>
      <c r="H38" s="51">
        <f>IFERROR($F20*($D$25/H$25)*H20/$D20,"")</f>
        <v>0.86795438786731971</v>
      </c>
      <c r="I38" s="51" t="str">
        <f>IFERROR($F20*($D$25/I$25)*I20/$D20,"")</f>
        <v/>
      </c>
      <c r="J38" s="51" t="str">
        <f>IFERROR($F20*($D$25/J$25)*J20/$D20,"")</f>
        <v/>
      </c>
      <c r="K38" s="51" t="str">
        <f>IFERROR($F20*($D$25/K$25)*K20/$D20,"")</f>
        <v/>
      </c>
      <c r="L38" s="33"/>
      <c r="M38" s="60">
        <f>IFERROR($F20*($D$25/M$25)*M20,"")</f>
        <v>6.3160655104229236E-3</v>
      </c>
      <c r="N38" s="60" t="str">
        <f>IFERROR($F20*($D$25/N$25)*N20,"")</f>
        <v/>
      </c>
      <c r="O38" s="60" t="str">
        <f>IFERROR($F20*($D$25/O$25)*O20,"")</f>
        <v/>
      </c>
      <c r="P38" s="60" t="str">
        <f>IFERROR($F20*($D$25/P$25)*P20,"")</f>
        <v/>
      </c>
      <c r="Q38" s="37"/>
      <c r="R38" s="57">
        <f>IFERROR($F20*($D$25/R$25)*R20/R$30/R$11,"")</f>
        <v>3.4835688330723209E-2</v>
      </c>
      <c r="S38" s="57" t="str">
        <f>IFERROR($F20*($D$25/S$25)*S20/S$30/S$11,"")</f>
        <v/>
      </c>
      <c r="T38" s="57" t="str">
        <f>IFERROR($F20*($D$25/T$25)*T20/T$30/T$11,"")</f>
        <v/>
      </c>
      <c r="U38" s="57" t="str">
        <f>IFERROR($F20*($D$25/U$25)*U20/U$30/U$11,"")</f>
        <v/>
      </c>
      <c r="V38" s="57" t="str">
        <f>IFERROR($F20*($D$25/V$25)*V20/V$30/V$11,"")</f>
        <v/>
      </c>
      <c r="W38" s="57" t="str">
        <f>IFERROR($F20*($D$25/W$25)*W20/W$30/W$11,"")</f>
        <v/>
      </c>
      <c r="X38" s="57" t="str">
        <f>IFERROR($F20*($D$25/X$25)*X20/X$30/X$11,"")</f>
        <v/>
      </c>
      <c r="Y38" s="57" t="str">
        <f>IFERROR($F20*($D$25/Y$25)*Y20/Y$30/Y$11,"")</f>
        <v/>
      </c>
      <c r="Z38" s="57" t="str">
        <f>IFERROR($F20*($D$25/Z$25)*Z20/Z$30/Z$11,"")</f>
        <v/>
      </c>
      <c r="AA38" s="57" t="str">
        <f>IFERROR($F20*($D$25/AA$25)*AA20/AA$30/AA$11,"")</f>
        <v/>
      </c>
      <c r="AB38" s="57" t="str">
        <f>IFERROR($F20*($D$25/AB$25)*AB20/AB$30/AB$11,"")</f>
        <v/>
      </c>
      <c r="AC38" s="57" t="str">
        <f>IFERROR($F20*($D$25/AC$25)*AC20/AC$30/AC$11,"")</f>
        <v/>
      </c>
      <c r="AD38" s="57" t="str">
        <f>IFERROR($F20*($D$25/AD$25)*AD20/AD$30/AD$11,"")</f>
        <v/>
      </c>
      <c r="AE38" s="57" t="str">
        <f>IFERROR($F20*($D$25/AE$25)*AE20/AE$30/AE$11,"")</f>
        <v/>
      </c>
      <c r="AF38" s="57" t="str">
        <f>IFERROR($F20*($D$25/AF$25)*AF20/AF$30/AF$11,"")</f>
        <v/>
      </c>
      <c r="AG38" s="57" t="str">
        <f>IFERROR($F20*($D$25/AG$25)*AG20/AG$30/AG$11,"")</f>
        <v/>
      </c>
      <c r="AH38" s="57" t="str">
        <f>IFERROR($F20*($D$25/AH$25)*AH20/AH$30/AH$11,"")</f>
        <v/>
      </c>
    </row>
    <row r="39" spans="1:34" x14ac:dyDescent="0.25">
      <c r="A39" t="s">
        <v>17</v>
      </c>
      <c r="C39" s="66">
        <f t="shared" si="9"/>
        <v>0.40979339984393925</v>
      </c>
      <c r="G39" t="s">
        <v>17</v>
      </c>
      <c r="H39" s="51">
        <f>IFERROR($F21*($D$25/H$25)*H21/$D21,"")</f>
        <v>0.40979339984393925</v>
      </c>
      <c r="I39" s="51" t="str">
        <f>IFERROR($F21*($D$25/I$25)*I21/$D21,"")</f>
        <v/>
      </c>
      <c r="J39" s="51" t="str">
        <f>IFERROR($F21*($D$25/J$25)*J21/$D21,"")</f>
        <v/>
      </c>
      <c r="K39" s="51" t="str">
        <f>IFERROR($F21*($D$25/K$25)*K21/$D21,"")</f>
        <v/>
      </c>
      <c r="L39" s="33"/>
      <c r="M39" s="60">
        <f>IFERROR($F21*($D$25/M$25)*M21,"")</f>
        <v>3.6268212582864581E-4</v>
      </c>
      <c r="N39" s="60" t="str">
        <f>IFERROR($F21*($D$25/N$25)*N21,"")</f>
        <v/>
      </c>
      <c r="O39" s="60" t="str">
        <f>IFERROR($F21*($D$25/O$25)*O21,"")</f>
        <v/>
      </c>
      <c r="P39" s="60" t="str">
        <f>IFERROR($F21*($D$25/P$25)*P21,"")</f>
        <v/>
      </c>
      <c r="Q39" s="37"/>
      <c r="R39" s="57">
        <f>IFERROR($F21*($D$25/R$25)*R21/R$30/R$11,"")</f>
        <v>4.7795299159520853E-3</v>
      </c>
      <c r="S39" s="57" t="str">
        <f>IFERROR($F21*($D$25/S$25)*S21/S$30/S$11,"")</f>
        <v/>
      </c>
      <c r="T39" s="57" t="str">
        <f>IFERROR($F21*($D$25/T$25)*T21/T$30/T$11,"")</f>
        <v/>
      </c>
      <c r="U39" s="57" t="str">
        <f>IFERROR($F21*($D$25/U$25)*U21/U$30/U$11,"")</f>
        <v/>
      </c>
      <c r="V39" s="57" t="str">
        <f>IFERROR($F21*($D$25/V$25)*V21/V$30/V$11,"")</f>
        <v/>
      </c>
      <c r="W39" s="57" t="str">
        <f>IFERROR($F21*($D$25/W$25)*W21/W$30/W$11,"")</f>
        <v/>
      </c>
      <c r="X39" s="57" t="str">
        <f>IFERROR($F21*($D$25/X$25)*X21/X$30/X$11,"")</f>
        <v/>
      </c>
      <c r="Y39" s="57" t="str">
        <f>IFERROR($F21*($D$25/Y$25)*Y21/Y$30/Y$11,"")</f>
        <v/>
      </c>
      <c r="Z39" s="57" t="str">
        <f>IFERROR($F21*($D$25/Z$25)*Z21/Z$30/Z$11,"")</f>
        <v/>
      </c>
      <c r="AA39" s="57" t="str">
        <f>IFERROR($F21*($D$25/AA$25)*AA21/AA$30/AA$11,"")</f>
        <v/>
      </c>
      <c r="AB39" s="57" t="str">
        <f>IFERROR($F21*($D$25/AB$25)*AB21/AB$30/AB$11,"")</f>
        <v/>
      </c>
      <c r="AC39" s="57" t="str">
        <f>IFERROR($F21*($D$25/AC$25)*AC21/AC$30/AC$11,"")</f>
        <v/>
      </c>
      <c r="AD39" s="57" t="str">
        <f>IFERROR($F21*($D$25/AD$25)*AD21/AD$30/AD$11,"")</f>
        <v/>
      </c>
      <c r="AE39" s="57" t="str">
        <f>IFERROR($F21*($D$25/AE$25)*AE21/AE$30/AE$11,"")</f>
        <v/>
      </c>
      <c r="AF39" s="57" t="str">
        <f>IFERROR($F21*($D$25/AF$25)*AF21/AF$30/AF$11,"")</f>
        <v/>
      </c>
      <c r="AG39" s="57" t="str">
        <f>IFERROR($F21*($D$25/AG$25)*AG21/AG$30/AG$11,"")</f>
        <v/>
      </c>
      <c r="AH39" s="57" t="str">
        <f>IFERROR($F21*($D$25/AH$25)*AH21/AH$30/AH$11,"")</f>
        <v/>
      </c>
    </row>
    <row r="40" spans="1:34" s="5" customFormat="1" x14ac:dyDescent="0.25">
      <c r="A40" t="s">
        <v>30</v>
      </c>
      <c r="C40" s="66">
        <f t="shared" si="9"/>
        <v>0.64544348583211264</v>
      </c>
      <c r="D40" s="7"/>
      <c r="G40" t="s">
        <v>30</v>
      </c>
      <c r="H40" s="51">
        <f>IFERROR($F22*($D$25/H$25)*H22/$D22,"")</f>
        <v>0.64544348583211264</v>
      </c>
      <c r="I40" s="51" t="str">
        <f>IFERROR($F22*($D$25/I$25)*I22/$D22,"")</f>
        <v/>
      </c>
      <c r="J40" s="51" t="str">
        <f>IFERROR($F22*($D$25/J$25)*J22/$D22,"")</f>
        <v/>
      </c>
      <c r="K40" s="51" t="str">
        <f>IFERROR($F22*($D$25/K$25)*K22/$D22,"")</f>
        <v/>
      </c>
      <c r="L40" s="33"/>
      <c r="M40" s="60">
        <f>IFERROR($F22*($D$25/M$25)*M22,"")</f>
        <v>9.6719925372472422E-5</v>
      </c>
      <c r="N40" s="60" t="str">
        <f>IFERROR($F22*($D$25/N$25)*N22,"")</f>
        <v/>
      </c>
      <c r="O40" s="60" t="str">
        <f>IFERROR($F22*($D$25/O$25)*O22,"")</f>
        <v/>
      </c>
      <c r="P40" s="60" t="str">
        <f>IFERROR($F22*($D$25/P$25)*P22,"")</f>
        <v/>
      </c>
      <c r="Q40" s="37"/>
      <c r="R40" s="57">
        <f>IFERROR($F22*($D$25/R$25)*R22/R$30/R$11,"")</f>
        <v>7.8698579643584985E-3</v>
      </c>
      <c r="S40" s="57" t="str">
        <f>IFERROR($F22*($D$25/S$25)*S22/S$30/S$11,"")</f>
        <v/>
      </c>
      <c r="T40" s="57" t="str">
        <f>IFERROR($F22*($D$25/T$25)*T22/T$30/T$11,"")</f>
        <v/>
      </c>
      <c r="U40" s="57" t="str">
        <f>IFERROR($F22*($D$25/U$25)*U22/U$30/U$11,"")</f>
        <v/>
      </c>
      <c r="V40" s="57" t="str">
        <f>IFERROR($F22*($D$25/V$25)*V22/V$30/V$11,"")</f>
        <v/>
      </c>
      <c r="W40" s="57" t="str">
        <f>IFERROR($F22*($D$25/W$25)*W22/W$30/W$11,"")</f>
        <v/>
      </c>
      <c r="X40" s="57" t="str">
        <f>IFERROR($F22*($D$25/X$25)*X22/X$30/X$11,"")</f>
        <v/>
      </c>
      <c r="Y40" s="57" t="str">
        <f>IFERROR($F22*($D$25/Y$25)*Y22/Y$30/Y$11,"")</f>
        <v/>
      </c>
      <c r="Z40" s="57" t="str">
        <f>IFERROR($F22*($D$25/Z$25)*Z22/Z$30/Z$11,"")</f>
        <v/>
      </c>
      <c r="AA40" s="57" t="str">
        <f>IFERROR($F22*($D$25/AA$25)*AA22/AA$30/AA$11,"")</f>
        <v/>
      </c>
      <c r="AB40" s="57" t="str">
        <f>IFERROR($F22*($D$25/AB$25)*AB22/AB$30/AB$11,"")</f>
        <v/>
      </c>
      <c r="AC40" s="57" t="str">
        <f>IFERROR($F22*($D$25/AC$25)*AC22/AC$30/AC$11,"")</f>
        <v/>
      </c>
      <c r="AD40" s="57" t="str">
        <f>IFERROR($F22*($D$25/AD$25)*AD22/AD$30/AD$11,"")</f>
        <v/>
      </c>
      <c r="AE40" s="57" t="str">
        <f>IFERROR($F22*($D$25/AE$25)*AE22/AE$30/AE$11,"")</f>
        <v/>
      </c>
      <c r="AF40" s="57" t="str">
        <f>IFERROR($F22*($D$25/AF$25)*AF22/AF$30/AF$11,"")</f>
        <v/>
      </c>
      <c r="AG40" s="57" t="str">
        <f>IFERROR($F22*($D$25/AG$25)*AG22/AG$30/AG$11,"")</f>
        <v/>
      </c>
      <c r="AH40" s="57" t="str">
        <f>IFERROR($F22*($D$25/AH$25)*AH22/AH$30/AH$11,"")</f>
        <v/>
      </c>
    </row>
    <row r="41" spans="1:34" x14ac:dyDescent="0.25">
      <c r="A41" t="s">
        <v>15</v>
      </c>
      <c r="C41" s="66">
        <f t="shared" si="9"/>
        <v>0.9309209960101702</v>
      </c>
      <c r="G41" t="s">
        <v>15</v>
      </c>
      <c r="H41" s="51">
        <f>IFERROR($F23*($D$25/H$25)*H23/$D23,"")</f>
        <v>0.9309209960101702</v>
      </c>
      <c r="I41" s="51" t="str">
        <f>IFERROR($F23*($D$25/I$25)*I23/$D23,"")</f>
        <v/>
      </c>
      <c r="J41" s="51" t="str">
        <f>IFERROR($F23*($D$25/J$25)*J23/$D23,"")</f>
        <v/>
      </c>
      <c r="K41" s="51" t="str">
        <f>IFERROR($F23*($D$25/K$25)*K23/$D23,"")</f>
        <v/>
      </c>
      <c r="L41" s="33"/>
      <c r="M41" s="60">
        <f>IFERROR($F23*($D$25/M$25)*M23,"")</f>
        <v>1.3345168997823811E-2</v>
      </c>
      <c r="N41" s="60" t="str">
        <f>IFERROR($F23*($D$25/N$25)*N23,"")</f>
        <v/>
      </c>
      <c r="O41" s="60" t="str">
        <f>IFERROR($F23*($D$25/O$25)*O23,"")</f>
        <v/>
      </c>
      <c r="P41" s="60" t="str">
        <f>IFERROR($F23*($D$25/P$25)*P23,"")</f>
        <v/>
      </c>
      <c r="Q41" s="37"/>
      <c r="R41" s="57">
        <f>IFERROR($F23*($D$25/R$25)*R23/R$30/R$11,"")</f>
        <v>7.028875742785097E-2</v>
      </c>
      <c r="S41" s="57" t="str">
        <f>IFERROR($F23*($D$25/S$25)*S23/S$30/S$11,"")</f>
        <v/>
      </c>
      <c r="T41" s="57" t="str">
        <f>IFERROR($F23*($D$25/T$25)*T23/T$30/T$11,"")</f>
        <v/>
      </c>
      <c r="U41" s="57" t="str">
        <f>IFERROR($F23*($D$25/U$25)*U23/U$30/U$11,"")</f>
        <v/>
      </c>
      <c r="V41" s="57" t="str">
        <f>IFERROR($F23*($D$25/V$25)*V23/V$30/V$11,"")</f>
        <v/>
      </c>
      <c r="W41" s="57" t="str">
        <f>IFERROR($F23*($D$25/W$25)*W23/W$30/W$11,"")</f>
        <v/>
      </c>
      <c r="X41" s="57" t="str">
        <f>IFERROR($F23*($D$25/X$25)*X23/X$30/X$11,"")</f>
        <v/>
      </c>
      <c r="Y41" s="57" t="str">
        <f>IFERROR($F23*($D$25/Y$25)*Y23/Y$30/Y$11,"")</f>
        <v/>
      </c>
      <c r="Z41" s="57" t="str">
        <f>IFERROR($F23*($D$25/Z$25)*Z23/Z$30/Z$11,"")</f>
        <v/>
      </c>
      <c r="AA41" s="57" t="str">
        <f>IFERROR($F23*($D$25/AA$25)*AA23/AA$30/AA$11,"")</f>
        <v/>
      </c>
      <c r="AB41" s="57" t="str">
        <f>IFERROR($F23*($D$25/AB$25)*AB23/AB$30/AB$11,"")</f>
        <v/>
      </c>
      <c r="AC41" s="57" t="str">
        <f>IFERROR($F23*($D$25/AC$25)*AC23/AC$30/AC$11,"")</f>
        <v/>
      </c>
      <c r="AD41" s="57" t="str">
        <f>IFERROR($F23*($D$25/AD$25)*AD23/AD$30/AD$11,"")</f>
        <v/>
      </c>
      <c r="AE41" s="57" t="str">
        <f>IFERROR($F23*($D$25/AE$25)*AE23/AE$30/AE$11,"")</f>
        <v/>
      </c>
      <c r="AF41" s="57" t="str">
        <f>IFERROR($F23*($D$25/AF$25)*AF23/AF$30/AF$11,"")</f>
        <v/>
      </c>
      <c r="AG41" s="57" t="str">
        <f>IFERROR($F23*($D$25/AG$25)*AG23/AG$30/AG$11,"")</f>
        <v/>
      </c>
      <c r="AH41" s="57" t="str">
        <f>IFERROR($F23*($D$25/AH$25)*AH23/AH$30/AH$11,"")</f>
        <v/>
      </c>
    </row>
    <row r="42" spans="1:34" x14ac:dyDescent="0.25">
      <c r="A42" t="s">
        <v>24</v>
      </c>
      <c r="C42" s="66">
        <f t="shared" si="9"/>
        <v>0.33629940472030839</v>
      </c>
      <c r="G42" t="s">
        <v>24</v>
      </c>
      <c r="H42" s="51">
        <f>IFERROR($F24*($D$25/H$25)*H24/$D24,"")</f>
        <v>0.33629940472030839</v>
      </c>
      <c r="I42" s="51" t="str">
        <f>IFERROR($F24*($D$25/I$25)*I24/$D24,"")</f>
        <v/>
      </c>
      <c r="J42" s="51" t="str">
        <f>IFERROR($F24*($D$25/J$25)*J24/$D24,"")</f>
        <v/>
      </c>
      <c r="K42" s="51" t="str">
        <f>IFERROR($F24*($D$25/K$25)*K24/$D24,"")</f>
        <v/>
      </c>
      <c r="L42" s="33"/>
      <c r="M42" s="60">
        <f>IFERROR($F24*($D$25/M$25)*M24,"")</f>
        <v>1.4397173410197527E-3</v>
      </c>
      <c r="N42" s="60" t="str">
        <f>IFERROR($F24*($D$25/N$25)*N24,"")</f>
        <v/>
      </c>
      <c r="O42" s="60" t="str">
        <f>IFERROR($F24*($D$25/O$25)*O24,"")</f>
        <v/>
      </c>
      <c r="P42" s="60" t="str">
        <f>IFERROR($F24*($D$25/P$25)*P24,"")</f>
        <v/>
      </c>
      <c r="Q42" s="37"/>
      <c r="R42" s="57">
        <f>IFERROR($F24*($D$25/R$25)*R24/R$30/R$11,"")</f>
        <v>1.3246109899970243E-2</v>
      </c>
      <c r="S42" s="57" t="str">
        <f>IFERROR($F24*($D$25/S$25)*S24/S$30/S$11,"")</f>
        <v/>
      </c>
      <c r="T42" s="57" t="str">
        <f>IFERROR($F24*($D$25/T$25)*T24/T$30/T$11,"")</f>
        <v/>
      </c>
      <c r="U42" s="57" t="str">
        <f>IFERROR($F24*($D$25/U$25)*U24/U$30/U$11,"")</f>
        <v/>
      </c>
      <c r="V42" s="57" t="str">
        <f>IFERROR($F24*($D$25/V$25)*V24/V$30/V$11,"")</f>
        <v/>
      </c>
      <c r="W42" s="57" t="str">
        <f>IFERROR($F24*($D$25/W$25)*W24/W$30/W$11,"")</f>
        <v/>
      </c>
      <c r="X42" s="57" t="str">
        <f>IFERROR($F24*($D$25/X$25)*X24/X$30/X$11,"")</f>
        <v/>
      </c>
      <c r="Y42" s="57" t="str">
        <f>IFERROR($F24*($D$25/Y$25)*Y24/Y$30/Y$11,"")</f>
        <v/>
      </c>
      <c r="Z42" s="57" t="str">
        <f>IFERROR($F24*($D$25/Z$25)*Z24/Z$30/Z$11,"")</f>
        <v/>
      </c>
      <c r="AA42" s="57" t="str">
        <f>IFERROR($F24*($D$25/AA$25)*AA24/AA$30/AA$11,"")</f>
        <v/>
      </c>
      <c r="AB42" s="57" t="str">
        <f>IFERROR($F24*($D$25/AB$25)*AB24/AB$30/AB$11,"")</f>
        <v/>
      </c>
      <c r="AC42" s="57" t="str">
        <f>IFERROR($F24*($D$25/AC$25)*AC24/AC$30/AC$11,"")</f>
        <v/>
      </c>
      <c r="AD42" s="57" t="str">
        <f>IFERROR($F24*($D$25/AD$25)*AD24/AD$30/AD$11,"")</f>
        <v/>
      </c>
      <c r="AE42" s="57" t="str">
        <f>IFERROR($F24*($D$25/AE$25)*AE24/AE$30/AE$11,"")</f>
        <v/>
      </c>
      <c r="AF42" s="57" t="str">
        <f>IFERROR($F24*($D$25/AF$25)*AF24/AF$30/AF$11,"")</f>
        <v/>
      </c>
      <c r="AG42" s="57" t="str">
        <f>IFERROR($F24*($D$25/AG$25)*AG24/AG$30/AG$11,"")</f>
        <v/>
      </c>
      <c r="AH42" s="57" t="str">
        <f>IFERROR($F24*($D$25/AH$25)*AH24/AH$30/AH$11,"")</f>
        <v/>
      </c>
    </row>
  </sheetData>
  <mergeCells count="12">
    <mergeCell ref="H27:K27"/>
    <mergeCell ref="M27:P27"/>
    <mergeCell ref="R27:AH27"/>
    <mergeCell ref="H33:K33"/>
    <mergeCell ref="M33:P33"/>
    <mergeCell ref="R33:AH33"/>
    <mergeCell ref="B1:F7"/>
    <mergeCell ref="H1:AH8"/>
    <mergeCell ref="D12:F12"/>
    <mergeCell ref="H12:K12"/>
    <mergeCell ref="M12:P12"/>
    <mergeCell ref="R12:AH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example</vt:lpstr>
      <vt:lpstr>Template</vt:lpstr>
      <vt:lpstr>T01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Li, Xueshu</cp:lastModifiedBy>
  <dcterms:created xsi:type="dcterms:W3CDTF">2024-03-27T18:11:41Z</dcterms:created>
  <dcterms:modified xsi:type="dcterms:W3CDTF">2024-07-29T21:19:35Z</dcterms:modified>
</cp:coreProperties>
</file>