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tinopleiner/Documents/Postdoc/Manuscripts/2023 Stevens et al. Nature protocols/Final submission/"/>
    </mc:Choice>
  </mc:AlternateContent>
  <xr:revisionPtr revIDLastSave="0" documentId="13_ncr:1_{8C63786C-749F-0D44-9650-A0F821570B5D}" xr6:coauthVersionLast="47" xr6:coauthVersionMax="47" xr10:uidLastSave="{00000000-0000-0000-0000-000000000000}"/>
  <bookViews>
    <workbookView xWindow="0" yWindow="1040" windowWidth="39800" windowHeight="24300" tabRatio="500" xr2:uid="{00000000-000D-0000-FFFF-FFFF00000000}"/>
  </bookViews>
  <sheets>
    <sheet name="Sheet1" sheetId="1" r:id="rId1"/>
  </sheets>
  <definedNames>
    <definedName name="_xlnm.Print_Area" localSheetId="0">Sheet1!$A$1:$Q$41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O28" i="1" s="1"/>
  <c r="P28" i="1" s="1"/>
  <c r="G28" i="1"/>
  <c r="F13" i="1"/>
  <c r="D13" i="1"/>
  <c r="I13" i="1"/>
  <c r="L13" i="1" s="1"/>
  <c r="O13" i="1" s="1"/>
  <c r="J13" i="1" l="1"/>
  <c r="M13" i="1"/>
  <c r="N13" i="1" s="1"/>
  <c r="K13" i="1"/>
</calcChain>
</file>

<file path=xl/sharedStrings.xml><?xml version="1.0" encoding="utf-8"?>
<sst xmlns="http://schemas.openxmlformats.org/spreadsheetml/2006/main" count="93" uniqueCount="85">
  <si>
    <t>Plasmid</t>
  </si>
  <si>
    <t>18 C</t>
  </si>
  <si>
    <t>A280</t>
  </si>
  <si>
    <t>[ml]</t>
  </si>
  <si>
    <t>Culture volume</t>
  </si>
  <si>
    <t>-</t>
  </si>
  <si>
    <t>16 h</t>
  </si>
  <si>
    <t>pTP396</t>
  </si>
  <si>
    <t>CVB101</t>
  </si>
  <si>
    <t>1.0 L SB-Kan-Cam</t>
  </si>
  <si>
    <t>Expression conditions</t>
  </si>
  <si>
    <r>
      <rPr>
        <b/>
        <i/>
        <sz val="12"/>
        <color theme="1"/>
        <rFont val="Arial"/>
        <family val="2"/>
      </rPr>
      <t>E. coli</t>
    </r>
    <r>
      <rPr>
        <b/>
        <sz val="12"/>
        <color theme="1"/>
        <rFont val="Arial"/>
        <family val="2"/>
      </rPr>
      <t xml:space="preserve"> strain</t>
    </r>
  </si>
  <si>
    <t>Resuspension volume</t>
  </si>
  <si>
    <t>Biomass concentration</t>
  </si>
  <si>
    <t xml:space="preserve">Supernatant (SN) sample </t>
  </si>
  <si>
    <t>Take off X µl SN</t>
  </si>
  <si>
    <t>After sonication (AS) sample</t>
  </si>
  <si>
    <t>Take off X µl AS</t>
  </si>
  <si>
    <t>Before induction BI sample</t>
  </si>
  <si>
    <t>Total expression (TE) sample</t>
  </si>
  <si>
    <r>
      <t>Before induction OD</t>
    </r>
    <r>
      <rPr>
        <b/>
        <vertAlign val="subscript"/>
        <sz val="12"/>
        <color theme="1"/>
        <rFont val="Arial"/>
        <family val="2"/>
      </rPr>
      <t xml:space="preserve">600 </t>
    </r>
  </si>
  <si>
    <r>
      <t>Total expression OD</t>
    </r>
    <r>
      <rPr>
        <b/>
        <vertAlign val="subscript"/>
        <sz val="12"/>
        <color theme="1"/>
        <rFont val="Arial"/>
        <family val="2"/>
      </rPr>
      <t>600</t>
    </r>
  </si>
  <si>
    <t>Nickel purification</t>
  </si>
  <si>
    <t>Before induction (BI) sample:</t>
  </si>
  <si>
    <t>Total expression (TE) sample:</t>
  </si>
  <si>
    <t>After sonication (AS) sample:</t>
  </si>
  <si>
    <t>[OD/ml]</t>
  </si>
  <si>
    <t>Pellet X µl bacterial culture and resuspend pellet in 100 µl 2x sample buffer</t>
  </si>
  <si>
    <t>= 100 µl at 3.5 mOD/µl</t>
  </si>
  <si>
    <t xml:space="preserve">           = 100 µl at 3.5 mOD/µl</t>
  </si>
  <si>
    <t xml:space="preserve">             = 100 µl at 4.5 mOD/µl</t>
  </si>
  <si>
    <t>Small-scale spin</t>
  </si>
  <si>
    <t>for supernatant and pellet samples, pellet X µl lysate</t>
  </si>
  <si>
    <t>Pellet (P) sample</t>
  </si>
  <si>
    <t>Supernatant (SN) sample:</t>
  </si>
  <si>
    <t>Small-scale spin:</t>
  </si>
  <si>
    <t>Pellet (P) sample:</t>
  </si>
  <si>
    <t>Take X µl (M13) of supernatant of small-scale test spin as described above and mix with 2x sample buffer (N13) to make up a final 100 µl sample containing 4.5 mOD/µl. We will load 10 µl (45 mOD) on a SDS-PAGE lane. Loading 45 instead of 35 mOD makes up for the partial loss of protein in the insoluble fraction and will result in a more even loading appearance when compared to BI/TE/AS samples.</t>
  </si>
  <si>
    <t>Resuspend the bacterial cell pellet resulting from the small-scale spin as described above in X µl (O13) 2x sample buffer to make up a final 100 µl sample containing 4.5 mOD/µl. We will load 10 µl (45 mOD) on a SDS-PAGE lane. Loading 45 instead of 35 mOD makes up for the fact that most proteins will be in the soluble fraction and will result in a more even loading appearance when compared to BI/TE/AS/SN samples.</t>
  </si>
  <si>
    <t>His14-Avi-SUMOEu-</t>
  </si>
  <si>
    <t>anti-GFP nanobody</t>
  </si>
  <si>
    <t>Nickel + imidazole elution (Ni+IA)</t>
  </si>
  <si>
    <t>Elution volume [ml]</t>
  </si>
  <si>
    <t>Elution buffer</t>
  </si>
  <si>
    <t>Absorbance ratio 260/280 nm</t>
  </si>
  <si>
    <t>Molecular weight [Da]</t>
  </si>
  <si>
    <t>50 mM Tris/HCL pH 7.5; 300 mM NaCl; 500 mM imidazole; 250 mM sucrose</t>
  </si>
  <si>
    <t>N-terminal tag</t>
  </si>
  <si>
    <t>Protein</t>
  </si>
  <si>
    <t>C-terminal tag</t>
  </si>
  <si>
    <t>Purification method</t>
  </si>
  <si>
    <t>Concentration [µM]</t>
  </si>
  <si>
    <t>Concentration [mg/ml]</t>
  </si>
  <si>
    <t xml:space="preserve">At the end of expression take out a 1 ml aliquot of bacterial culture, measure OD600 as above and replace value in excel sheet (E13). Centrifuge X µl (F13) of bacterial culture in a 1.5 ml tube for 4 min at 15,000g at RT to pellet all bacterial cells. Aspirate supernatant and resuspend bacterial cell pellet in 100 µl 2x SB sample buffer. </t>
  </si>
  <si>
    <t>After elution from the Nickel colum, measure absorption of all collected fractions at 280 nm. Pool peak fractions and determine molar and mass concentration of the purified protein by replacing the value below (I28)</t>
  </si>
  <si>
    <t>SDS-PAGE analysis</t>
  </si>
  <si>
    <t>Add X µl of 2x sample buffer</t>
  </si>
  <si>
    <t xml:space="preserve">Nickel (Ni) sample </t>
  </si>
  <si>
    <t xml:space="preserve">Add X µl of 2x sample buffer </t>
  </si>
  <si>
    <t>Take X µl of eluate for 10 µg total protein</t>
  </si>
  <si>
    <t>= 100 µl at 0.1 µg/µl</t>
  </si>
  <si>
    <t xml:space="preserve">Nickel (Ni) sample: </t>
  </si>
  <si>
    <t>M = Marker / protein molecular weight marker/ladder</t>
  </si>
  <si>
    <t>- = "empty lane" --&gt; load 10 µl 2x sample buffer</t>
  </si>
  <si>
    <t>Load all other empty lanes on the gel with 10 µl 2x sample buffer as well</t>
  </si>
  <si>
    <t xml:space="preserve">Nickel unbound (UB) sample: </t>
  </si>
  <si>
    <t>Take a sample of the flow-through fraction of the nickel column exactly as for the supernatant sample above.</t>
  </si>
  <si>
    <t>M - BI TE AS SN P UB Ni</t>
  </si>
  <si>
    <t>Expression Temperature [˚C]</t>
  </si>
  <si>
    <t>IPTG concentration (mM)</t>
  </si>
  <si>
    <t>Expression time</t>
  </si>
  <si>
    <t>Expression medium</t>
  </si>
  <si>
    <t>Resuspension buffer</t>
  </si>
  <si>
    <t>Add X µl 2x sample buffer to pellet</t>
  </si>
  <si>
    <t>Shortly before induction of the main culture take out a 1 ml aliquot of bacterial culture and measure OD600 on a spectrophotometer. Blank with medium. Replace value above (C13). Centrifuge X µl (D13) of bacterial culture in a 1.5 ml tube for 4 min at 15,000g at RT to pellet all bacterial cells. Aspirate supernatant and resuspend bacterial cell pellet in 100 µl 2x SB sample buffer. The resulting sample will have 3.5 mOD/µl and we will load 10 µl per lane on an SDS-PAGE gel, so 35 mOD total.</t>
  </si>
  <si>
    <t>Using the final OD600 measurement at the end of expression (E13), total culture volume (G13) and resuspension volume (H13), a "biomass concentration" in OD600/ml or milli(m)OD600/µl can be calculated (I13). This biomass concentration is used to take an aliquot of the sonicated cell lysate (J13 = 350 mOD) that would contain an equivalent amount of total protein than the BI and TE samples. This aliquot (J13) is mixed with 2x sample buffer (K13) to make up a final 100 µl sample.</t>
  </si>
  <si>
    <t>= X µl at 4.5 mOD/µl</t>
  </si>
  <si>
    <t>To facilitate taking a sample of of supernatant (soluble protein fraction) and pellet (insoluble protein fraction), X µl (L13) of cell lysate after sonication are pelleted for 30 min at 15,000 g at 4˚C. Take off supernatant to new tube and take sample as described below to get a supernatant (SN) sample. Resuspend this pellet as described below to obtain pellet (P) sample.</t>
  </si>
  <si>
    <t>Extinction coefficient ε280 [M-1 cm-1]</t>
  </si>
  <si>
    <t>Mix X µl (O28) of purified protein, corresponding to 10 µg total protein, with X µl (P28) 2x sample buffer to make up 100 µl of sample at a concentration of 0.1 µg protein/µl. Loading 10 µl per lane will result in a 1 µg band.</t>
  </si>
  <si>
    <t>MM/DD/YYYY</t>
  </si>
  <si>
    <t>Load 10 µl of each sample per lane in this order:</t>
  </si>
  <si>
    <r>
      <t xml:space="preserve">Supplementary Data 2. </t>
    </r>
    <r>
      <rPr>
        <b/>
        <i/>
        <sz val="12"/>
        <color theme="1"/>
        <rFont val="Arial"/>
        <family val="2"/>
      </rPr>
      <t>E. coli</t>
    </r>
    <r>
      <rPr>
        <b/>
        <sz val="12"/>
        <color theme="1"/>
        <rFont val="Arial"/>
        <family val="2"/>
      </rPr>
      <t xml:space="preserve"> protein expression data sheet.</t>
    </r>
  </si>
  <si>
    <t>50 mM Tris/HCl pH 7.5, 300 mM NaCl, 20 mM imidazole, 1 mM DTT, 1 mM PMSF</t>
  </si>
  <si>
    <t>How to take normalized samples durig expression to load an even and non-overloaded SDS-PAGE 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</si>
</sst>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2"/>
      <color theme="1"/>
      <name val="Arial"/>
      <family val="2"/>
    </font>
    <font>
      <sz val="12"/>
      <color theme="1"/>
      <name val="Arial"/>
      <family val="2"/>
    </font>
    <font>
      <b/>
      <sz val="12"/>
      <color rgb="FF000000"/>
      <name val="Arial"/>
      <family val="2"/>
    </font>
    <font>
      <b/>
      <sz val="12"/>
      <name val="Arial"/>
      <family val="2"/>
    </font>
    <font>
      <sz val="12"/>
      <name val="Arial"/>
      <family val="2"/>
    </font>
    <font>
      <b/>
      <sz val="12"/>
      <color theme="1"/>
      <name val="Calibri"/>
      <family val="2"/>
      <scheme val="minor"/>
    </font>
    <font>
      <sz val="12"/>
      <color rgb="FFFF0000"/>
      <name val="Calibri"/>
      <family val="2"/>
      <scheme val="minor"/>
    </font>
    <font>
      <b/>
      <sz val="12"/>
      <color rgb="FFFF0000"/>
      <name val="Arial"/>
      <family val="2"/>
    </font>
    <font>
      <sz val="12"/>
      <color rgb="FFFF0000"/>
      <name val="Arial"/>
      <family val="2"/>
    </font>
    <font>
      <b/>
      <i/>
      <sz val="12"/>
      <color theme="1"/>
      <name val="Arial"/>
      <family val="2"/>
    </font>
    <font>
      <sz val="12"/>
      <color rgb="FF000000"/>
      <name val="Arial"/>
      <family val="2"/>
    </font>
    <font>
      <b/>
      <vertAlign val="subscrip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8">
    <xf numFmtId="0" fontId="0" fillId="0" borderId="0" xfId="0"/>
    <xf numFmtId="0" fontId="4" fillId="0" borderId="0" xfId="0" applyFont="1" applyAlignment="1">
      <alignment horizontal="right"/>
    </xf>
    <xf numFmtId="0" fontId="4" fillId="0" borderId="0" xfId="0" applyFont="1"/>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6" fillId="0" borderId="0" xfId="0" applyFont="1" applyAlignment="1">
      <alignment horizontal="center" vertical="center"/>
    </xf>
    <xf numFmtId="0" fontId="5" fillId="0" borderId="0" xfId="0" quotePrefix="1" applyFont="1" applyAlignment="1">
      <alignment horizontal="center" vertical="center"/>
    </xf>
    <xf numFmtId="2" fontId="5" fillId="0" borderId="0" xfId="0" applyNumberFormat="1" applyFont="1" applyAlignment="1">
      <alignment horizontal="center"/>
    </xf>
    <xf numFmtId="2" fontId="5" fillId="0" borderId="0" xfId="0" quotePrefix="1" applyNumberFormat="1"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vertical="center" wrapText="1"/>
    </xf>
    <xf numFmtId="2" fontId="5" fillId="0" borderId="0" xfId="0" applyNumberFormat="1" applyFont="1" applyAlignment="1">
      <alignment horizont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xf numFmtId="0" fontId="9" fillId="0" borderId="0" xfId="0" applyFont="1" applyAlignment="1">
      <alignment horizontal="right"/>
    </xf>
    <xf numFmtId="0" fontId="0" fillId="0" borderId="0" xfId="0" quotePrefix="1"/>
    <xf numFmtId="0" fontId="10" fillId="0" borderId="0" xfId="0" applyFont="1"/>
    <xf numFmtId="2"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7" fillId="0" borderId="0" xfId="0" applyFont="1" applyAlignment="1">
      <alignment horizontal="center"/>
    </xf>
    <xf numFmtId="164" fontId="11" fillId="0" borderId="0" xfId="0" applyNumberFormat="1" applyFont="1" applyAlignment="1">
      <alignment horizontal="center" vertical="center"/>
    </xf>
    <xf numFmtId="2" fontId="5" fillId="0" borderId="1" xfId="0" applyNumberFormat="1"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2" fontId="5" fillId="0" borderId="0" xfId="0" applyNumberFormat="1" applyFont="1" applyAlignment="1">
      <alignment horizontal="center" vertical="center"/>
    </xf>
    <xf numFmtId="2" fontId="5" fillId="0" borderId="0" xfId="0" quotePrefix="1" applyNumberFormat="1" applyFont="1" applyAlignment="1">
      <alignment horizontal="center" vertical="center"/>
    </xf>
    <xf numFmtId="2" fontId="5" fillId="3" borderId="1"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2" fontId="5" fillId="4" borderId="1" xfId="0" quotePrefix="1"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6" fillId="0" borderId="0" xfId="0" applyFont="1" applyAlignment="1">
      <alignment horizontal="center" wrapText="1"/>
    </xf>
    <xf numFmtId="164" fontId="5" fillId="6" borderId="7" xfId="0" applyNumberFormat="1" applyFont="1" applyFill="1" applyBorder="1" applyAlignment="1">
      <alignment horizontal="center" vertical="center"/>
    </xf>
    <xf numFmtId="164" fontId="5" fillId="7"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2" fontId="5" fillId="8" borderId="1" xfId="0" applyNumberFormat="1" applyFont="1" applyFill="1" applyBorder="1" applyAlignment="1">
      <alignment horizontal="center" vertical="center"/>
    </xf>
    <xf numFmtId="0" fontId="5"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7" xfId="0" applyFont="1" applyFill="1" applyBorder="1" applyAlignment="1">
      <alignment horizontal="center" vertical="center" wrapText="1"/>
    </xf>
    <xf numFmtId="0" fontId="4" fillId="3" borderId="3" xfId="0"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vertical="center"/>
    </xf>
    <xf numFmtId="0" fontId="6" fillId="4" borderId="3" xfId="0" applyFont="1" applyFill="1" applyBorder="1" applyAlignment="1">
      <alignment horizontal="center" wrapText="1"/>
    </xf>
    <xf numFmtId="0" fontId="5" fillId="4" borderId="4" xfId="0" applyFont="1" applyFill="1" applyBorder="1" applyAlignment="1">
      <alignment horizontal="center"/>
    </xf>
    <xf numFmtId="0" fontId="14" fillId="4" borderId="5" xfId="0" applyFont="1" applyFill="1" applyBorder="1" applyAlignment="1">
      <alignment horizontal="center" vertical="center" wrapText="1"/>
    </xf>
    <xf numFmtId="0" fontId="4" fillId="5" borderId="7" xfId="0" applyFont="1" applyFill="1" applyBorder="1" applyAlignment="1">
      <alignment horizontal="center"/>
    </xf>
    <xf numFmtId="0" fontId="4" fillId="7" borderId="7" xfId="0" applyFont="1" applyFill="1" applyBorder="1" applyAlignment="1">
      <alignment horizontal="center" wrapText="1"/>
    </xf>
    <xf numFmtId="0" fontId="5" fillId="7" borderId="10" xfId="0" applyFont="1" applyFill="1" applyBorder="1" applyAlignment="1">
      <alignment horizontal="center" vertical="center" wrapText="1"/>
    </xf>
    <xf numFmtId="0" fontId="4" fillId="7" borderId="1" xfId="0" quotePrefix="1" applyFont="1" applyFill="1" applyBorder="1" applyAlignment="1">
      <alignment horizontal="center" vertical="center"/>
    </xf>
    <xf numFmtId="0" fontId="4" fillId="6" borderId="7" xfId="0" applyFont="1" applyFill="1" applyBorder="1" applyAlignment="1">
      <alignment horizontal="center" wrapText="1"/>
    </xf>
    <xf numFmtId="0" fontId="5" fillId="6" borderId="10" xfId="0" applyFont="1" applyFill="1" applyBorder="1" applyAlignment="1">
      <alignment horizontal="center" vertical="center" wrapText="1"/>
    </xf>
    <xf numFmtId="0" fontId="4" fillId="6" borderId="1" xfId="0" quotePrefix="1"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1" xfId="0" applyFont="1" applyBorder="1" applyAlignment="1">
      <alignment horizontal="center" vertical="center" wrapText="1"/>
    </xf>
    <xf numFmtId="0" fontId="5" fillId="8" borderId="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5"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8"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5" fillId="10" borderId="1" xfId="0" applyNumberFormat="1" applyFont="1" applyFill="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7" fillId="0" borderId="2" xfId="0" applyFont="1" applyBorder="1" applyAlignment="1">
      <alignment horizontal="center" vertical="center"/>
    </xf>
    <xf numFmtId="0" fontId="4" fillId="10" borderId="3" xfId="0" applyFont="1" applyFill="1" applyBorder="1" applyAlignment="1">
      <alignment horizontal="center"/>
    </xf>
    <xf numFmtId="0" fontId="0" fillId="10" borderId="4" xfId="0" applyFill="1" applyBorder="1"/>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4" borderId="6" xfId="0" quotePrefix="1" applyFont="1" applyFill="1" applyBorder="1" applyAlignment="1">
      <alignment horizontal="center" vertical="center" wrapText="1"/>
    </xf>
    <xf numFmtId="0" fontId="5" fillId="5" borderId="8"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8" fillId="0" borderId="0" xfId="0" applyFont="1" applyAlignment="1">
      <alignment horizontal="left"/>
    </xf>
    <xf numFmtId="0" fontId="4" fillId="0" borderId="0" xfId="0" applyFont="1" applyAlignment="1">
      <alignment horizontal="left" vertical="center"/>
    </xf>
    <xf numFmtId="0" fontId="5" fillId="0" borderId="0" xfId="0" quotePrefix="1"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4" fillId="9" borderId="2" xfId="0" applyFont="1" applyFill="1" applyBorder="1" applyAlignment="1">
      <alignment horizontal="center" vertical="center" wrapText="1"/>
    </xf>
    <xf numFmtId="0" fontId="5" fillId="8" borderId="2" xfId="0" applyFont="1" applyFill="1" applyBorder="1" applyAlignment="1">
      <alignment horizontal="center" vertical="center"/>
    </xf>
    <xf numFmtId="0" fontId="12" fillId="8" borderId="1" xfId="0" applyFont="1" applyFill="1" applyBorder="1" applyAlignment="1">
      <alignment horizontal="center" vertical="center"/>
    </xf>
    <xf numFmtId="0" fontId="5" fillId="3" borderId="6" xfId="0" quotePrefix="1" applyFont="1" applyFill="1" applyBorder="1" applyAlignment="1">
      <alignment horizontal="center" vertical="center" wrapText="1"/>
    </xf>
    <xf numFmtId="2" fontId="4" fillId="3" borderId="1" xfId="0" quotePrefix="1" applyNumberFormat="1" applyFont="1" applyFill="1" applyBorder="1" applyAlignment="1">
      <alignment horizontal="left" vertical="center"/>
    </xf>
    <xf numFmtId="2" fontId="4" fillId="3" borderId="11" xfId="0" quotePrefix="1" applyNumberFormat="1" applyFont="1" applyFill="1" applyBorder="1" applyAlignment="1">
      <alignment horizontal="right" vertical="center"/>
    </xf>
    <xf numFmtId="2" fontId="4" fillId="4" borderId="2" xfId="0" quotePrefix="1" applyNumberFormat="1" applyFont="1" applyFill="1" applyBorder="1" applyAlignment="1">
      <alignment horizontal="left" vertical="center"/>
    </xf>
    <xf numFmtId="2" fontId="4" fillId="4" borderId="11" xfId="0" quotePrefix="1" applyNumberFormat="1" applyFont="1" applyFill="1" applyBorder="1" applyAlignment="1">
      <alignment horizontal="right" vertical="center"/>
    </xf>
    <xf numFmtId="164" fontId="4" fillId="5" borderId="1" xfId="0" quotePrefix="1" applyNumberFormat="1"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10" borderId="2" xfId="0" quotePrefix="1" applyFont="1" applyFill="1" applyBorder="1" applyAlignment="1">
      <alignment horizontal="center" vertical="center"/>
    </xf>
    <xf numFmtId="0" fontId="5" fillId="10" borderId="11" xfId="0" quotePrefix="1" applyFont="1" applyFill="1" applyBorder="1" applyAlignment="1">
      <alignment horizontal="center" vertical="center"/>
    </xf>
    <xf numFmtId="0" fontId="5" fillId="10" borderId="12"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9" borderId="12" xfId="0" applyFont="1" applyFill="1" applyBorder="1" applyAlignment="1">
      <alignment horizontal="left" vertical="center"/>
    </xf>
    <xf numFmtId="0" fontId="5" fillId="9" borderId="11" xfId="0" applyFont="1" applyFill="1" applyBorder="1" applyAlignment="1">
      <alignment horizontal="left" vertical="center"/>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7"/>
  <sheetViews>
    <sheetView tabSelected="1" topLeftCell="A13" zoomScaleNormal="100" workbookViewId="0">
      <selection activeCell="E33" sqref="E33"/>
    </sheetView>
  </sheetViews>
  <sheetFormatPr baseColWidth="10" defaultRowHeight="16" x14ac:dyDescent="0.2"/>
  <cols>
    <col min="1" max="1" width="13.83203125" customWidth="1"/>
    <col min="2" max="2" width="17.83203125" customWidth="1"/>
    <col min="3" max="3" width="13.83203125" customWidth="1"/>
    <col min="4" max="4" width="24.33203125" customWidth="1"/>
    <col min="5" max="5" width="14.5" customWidth="1"/>
    <col min="6" max="6" width="25.1640625" customWidth="1"/>
    <col min="7" max="7" width="16.1640625" customWidth="1"/>
    <col min="8" max="8" width="19.33203125" customWidth="1"/>
    <col min="9" max="9" width="16" customWidth="1"/>
    <col min="10" max="10" width="16.33203125" customWidth="1"/>
    <col min="11" max="11" width="16.83203125" customWidth="1"/>
    <col min="12" max="12" width="16.5" customWidth="1"/>
    <col min="13" max="13" width="18.83203125" customWidth="1"/>
    <col min="14" max="14" width="22.1640625" customWidth="1"/>
    <col min="15" max="15" width="23.33203125" customWidth="1"/>
    <col min="16" max="16" width="22.33203125" customWidth="1"/>
  </cols>
  <sheetData>
    <row r="1" spans="1:15" s="3" customFormat="1" x14ac:dyDescent="0.2">
      <c r="A1" s="1"/>
      <c r="B1" s="2" t="s">
        <v>82</v>
      </c>
      <c r="G1" s="12"/>
      <c r="M1" s="4"/>
    </row>
    <row r="2" spans="1:15" s="3" customFormat="1" x14ac:dyDescent="0.2">
      <c r="A2" s="1"/>
      <c r="B2" s="2"/>
      <c r="G2" s="12"/>
      <c r="M2" s="4"/>
    </row>
    <row r="3" spans="1:15" s="3" customFormat="1" x14ac:dyDescent="0.2">
      <c r="A3" s="1"/>
      <c r="B3" s="2" t="s">
        <v>10</v>
      </c>
      <c r="G3" s="12"/>
      <c r="M3" s="4"/>
    </row>
    <row r="4" spans="1:15" s="3" customFormat="1" x14ac:dyDescent="0.2">
      <c r="A4" s="1"/>
      <c r="B4" s="2"/>
      <c r="G4" s="12"/>
      <c r="M4" s="4"/>
    </row>
    <row r="5" spans="1:15" s="3" customFormat="1" x14ac:dyDescent="0.2">
      <c r="B5" s="32"/>
      <c r="C5" s="32"/>
      <c r="D5" s="98" t="s">
        <v>68</v>
      </c>
      <c r="E5" s="98" t="s">
        <v>69</v>
      </c>
      <c r="F5" s="98" t="s">
        <v>70</v>
      </c>
      <c r="G5" s="98" t="s">
        <v>71</v>
      </c>
      <c r="H5" s="98" t="s">
        <v>72</v>
      </c>
      <c r="I5" s="2"/>
      <c r="J5" s="5"/>
      <c r="K5" s="6"/>
      <c r="L5" s="5"/>
      <c r="M5" s="5"/>
    </row>
    <row r="6" spans="1:15" s="3" customFormat="1" ht="32" customHeight="1" x14ac:dyDescent="0.2">
      <c r="B6" s="33" t="s">
        <v>0</v>
      </c>
      <c r="C6" s="33" t="s">
        <v>11</v>
      </c>
      <c r="D6" s="99"/>
      <c r="E6" s="99"/>
      <c r="F6" s="99"/>
      <c r="G6" s="99"/>
      <c r="H6" s="99"/>
      <c r="I6" s="8"/>
      <c r="J6" s="7"/>
      <c r="L6" s="8"/>
      <c r="M6" s="7"/>
    </row>
    <row r="7" spans="1:15" s="3" customFormat="1" ht="86" customHeight="1" x14ac:dyDescent="0.2">
      <c r="B7" s="13" t="s">
        <v>7</v>
      </c>
      <c r="C7" s="13" t="s">
        <v>8</v>
      </c>
      <c r="D7" s="13" t="s">
        <v>1</v>
      </c>
      <c r="E7" s="14">
        <v>0.2</v>
      </c>
      <c r="F7" s="13" t="s">
        <v>6</v>
      </c>
      <c r="G7" s="18" t="s">
        <v>9</v>
      </c>
      <c r="H7" s="31" t="s">
        <v>83</v>
      </c>
      <c r="I7" s="19"/>
      <c r="J7" s="9"/>
      <c r="L7" s="10"/>
      <c r="M7" s="30"/>
    </row>
    <row r="8" spans="1:15" s="3" customFormat="1" ht="23" customHeight="1" x14ac:dyDescent="0.2"/>
    <row r="9" spans="1:15" s="3" customFormat="1" ht="23" customHeight="1" x14ac:dyDescent="0.2">
      <c r="B9" s="2" t="s">
        <v>84</v>
      </c>
      <c r="N9" s="4"/>
    </row>
    <row r="10" spans="1:15" s="3" customFormat="1" ht="30" customHeight="1" x14ac:dyDescent="0.2">
      <c r="G10" s="5"/>
      <c r="I10" s="5"/>
      <c r="L10" s="40"/>
    </row>
    <row r="11" spans="1:15" s="3" customFormat="1" ht="33" customHeight="1" x14ac:dyDescent="0.2">
      <c r="D11" s="58" t="s">
        <v>18</v>
      </c>
      <c r="E11" s="5"/>
      <c r="F11" s="55" t="s">
        <v>19</v>
      </c>
      <c r="G11" s="47" t="s">
        <v>4</v>
      </c>
      <c r="H11" s="47" t="s">
        <v>12</v>
      </c>
      <c r="I11" s="47" t="s">
        <v>13</v>
      </c>
      <c r="J11" s="48" t="s">
        <v>16</v>
      </c>
      <c r="K11" s="49"/>
      <c r="L11" s="46" t="s">
        <v>31</v>
      </c>
      <c r="M11" s="51" t="s">
        <v>14</v>
      </c>
      <c r="N11" s="52"/>
      <c r="O11" s="54" t="s">
        <v>33</v>
      </c>
    </row>
    <row r="12" spans="1:15" s="3" customFormat="1" ht="65" customHeight="1" x14ac:dyDescent="0.2">
      <c r="B12" s="62" t="s">
        <v>0</v>
      </c>
      <c r="C12" s="63" t="s">
        <v>20</v>
      </c>
      <c r="D12" s="59" t="s">
        <v>27</v>
      </c>
      <c r="E12" s="61" t="s">
        <v>21</v>
      </c>
      <c r="F12" s="56" t="s">
        <v>27</v>
      </c>
      <c r="G12" s="45" t="s">
        <v>3</v>
      </c>
      <c r="H12" s="45" t="s">
        <v>3</v>
      </c>
      <c r="I12" s="45" t="s">
        <v>26</v>
      </c>
      <c r="J12" s="50" t="s">
        <v>17</v>
      </c>
      <c r="K12" s="92" t="s">
        <v>58</v>
      </c>
      <c r="L12" s="64" t="s">
        <v>32</v>
      </c>
      <c r="M12" s="53" t="s">
        <v>15</v>
      </c>
      <c r="N12" s="81" t="s">
        <v>58</v>
      </c>
      <c r="O12" s="82" t="s">
        <v>73</v>
      </c>
    </row>
    <row r="13" spans="1:15" s="3" customFormat="1" ht="38" customHeight="1" x14ac:dyDescent="0.2">
      <c r="B13" s="13" t="s">
        <v>7</v>
      </c>
      <c r="C13" s="43">
        <v>2</v>
      </c>
      <c r="D13" s="41">
        <f>350/C13</f>
        <v>175</v>
      </c>
      <c r="E13" s="44">
        <v>8</v>
      </c>
      <c r="F13" s="42">
        <f>350/E13</f>
        <v>43.75</v>
      </c>
      <c r="G13" s="43">
        <v>1000</v>
      </c>
      <c r="H13" s="43">
        <v>120</v>
      </c>
      <c r="I13" s="44">
        <f>(E13*G13)/H13</f>
        <v>66.666666666666671</v>
      </c>
      <c r="J13" s="36">
        <f>350/I13</f>
        <v>5.25</v>
      </c>
      <c r="K13" s="36">
        <f>100-J13</f>
        <v>94.75</v>
      </c>
      <c r="L13" s="43">
        <f>450*1.2/I13</f>
        <v>8.1</v>
      </c>
      <c r="M13" s="37">
        <f>450/I13</f>
        <v>6.7499999999999991</v>
      </c>
      <c r="N13" s="38">
        <f>100-M13</f>
        <v>93.25</v>
      </c>
      <c r="O13" s="39">
        <f>L13*I13/4.5</f>
        <v>120</v>
      </c>
    </row>
    <row r="14" spans="1:15" s="3" customFormat="1" ht="38" customHeight="1" x14ac:dyDescent="0.2">
      <c r="B14" s="16"/>
      <c r="C14" s="12"/>
      <c r="D14" s="60" t="s">
        <v>28</v>
      </c>
      <c r="E14" s="34"/>
      <c r="F14" s="57" t="s">
        <v>28</v>
      </c>
      <c r="G14" s="12"/>
      <c r="H14" s="12"/>
      <c r="I14" s="34"/>
      <c r="J14" s="93" t="s">
        <v>29</v>
      </c>
      <c r="K14" s="94"/>
      <c r="M14" s="95" t="s">
        <v>30</v>
      </c>
      <c r="N14" s="96"/>
      <c r="O14" s="97" t="s">
        <v>76</v>
      </c>
    </row>
    <row r="15" spans="1:15" s="3" customFormat="1" ht="38" customHeight="1" x14ac:dyDescent="0.2">
      <c r="B15" s="16"/>
      <c r="C15" s="12"/>
      <c r="D15" s="28"/>
      <c r="E15" s="34"/>
      <c r="F15" s="28"/>
      <c r="G15" s="12"/>
      <c r="H15" s="12"/>
      <c r="I15" s="34"/>
      <c r="J15" s="34"/>
      <c r="K15" s="34"/>
      <c r="L15" s="34"/>
      <c r="M15" s="35"/>
      <c r="N15" s="28"/>
    </row>
    <row r="16" spans="1:15" s="3" customFormat="1" ht="50" customHeight="1" x14ac:dyDescent="0.2">
      <c r="B16" s="65" t="s">
        <v>23</v>
      </c>
      <c r="C16" s="104" t="s">
        <v>74</v>
      </c>
      <c r="D16" s="104"/>
      <c r="E16" s="104"/>
      <c r="F16" s="104"/>
      <c r="G16" s="104"/>
      <c r="H16" s="104"/>
      <c r="I16" s="104"/>
      <c r="J16" s="104"/>
      <c r="K16" s="104"/>
      <c r="L16" s="104"/>
      <c r="M16" s="104"/>
      <c r="N16" s="105"/>
    </row>
    <row r="17" spans="1:16" s="3" customFormat="1" ht="38" customHeight="1" x14ac:dyDescent="0.2">
      <c r="B17" s="66" t="s">
        <v>24</v>
      </c>
      <c r="C17" s="106" t="s">
        <v>53</v>
      </c>
      <c r="D17" s="106"/>
      <c r="E17" s="106"/>
      <c r="F17" s="106"/>
      <c r="G17" s="106"/>
      <c r="H17" s="106"/>
      <c r="I17" s="106"/>
      <c r="J17" s="106"/>
      <c r="K17" s="106"/>
      <c r="L17" s="106"/>
      <c r="M17" s="106"/>
      <c r="N17" s="107"/>
    </row>
    <row r="18" spans="1:16" s="3" customFormat="1" ht="47" customHeight="1" x14ac:dyDescent="0.2">
      <c r="B18" s="69" t="s">
        <v>25</v>
      </c>
      <c r="C18" s="108" t="s">
        <v>75</v>
      </c>
      <c r="D18" s="108"/>
      <c r="E18" s="108"/>
      <c r="F18" s="108"/>
      <c r="G18" s="108"/>
      <c r="H18" s="108"/>
      <c r="I18" s="108"/>
      <c r="J18" s="108"/>
      <c r="K18" s="108"/>
      <c r="L18" s="108"/>
      <c r="M18" s="108"/>
      <c r="N18" s="109"/>
    </row>
    <row r="19" spans="1:16" s="3" customFormat="1" ht="47" customHeight="1" x14ac:dyDescent="0.2">
      <c r="B19" s="70" t="s">
        <v>35</v>
      </c>
      <c r="C19" s="112" t="s">
        <v>77</v>
      </c>
      <c r="D19" s="112"/>
      <c r="E19" s="112"/>
      <c r="F19" s="112"/>
      <c r="G19" s="112"/>
      <c r="H19" s="112"/>
      <c r="I19" s="112"/>
      <c r="J19" s="112"/>
      <c r="K19" s="112"/>
      <c r="L19" s="112"/>
      <c r="M19" s="112"/>
      <c r="N19" s="113"/>
    </row>
    <row r="20" spans="1:16" s="3" customFormat="1" ht="38" customHeight="1" x14ac:dyDescent="0.2">
      <c r="B20" s="68" t="s">
        <v>34</v>
      </c>
      <c r="C20" s="110" t="s">
        <v>37</v>
      </c>
      <c r="D20" s="110"/>
      <c r="E20" s="110"/>
      <c r="F20" s="110"/>
      <c r="G20" s="110"/>
      <c r="H20" s="110"/>
      <c r="I20" s="110"/>
      <c r="J20" s="110"/>
      <c r="K20" s="110"/>
      <c r="L20" s="110"/>
      <c r="M20" s="110"/>
      <c r="N20" s="111"/>
    </row>
    <row r="21" spans="1:16" s="3" customFormat="1" ht="38" customHeight="1" x14ac:dyDescent="0.2">
      <c r="B21" s="67" t="s">
        <v>36</v>
      </c>
      <c r="C21" s="114" t="s">
        <v>38</v>
      </c>
      <c r="D21" s="114"/>
      <c r="E21" s="114"/>
      <c r="F21" s="114"/>
      <c r="G21" s="114"/>
      <c r="H21" s="114"/>
      <c r="I21" s="114"/>
      <c r="J21" s="114"/>
      <c r="K21" s="114"/>
      <c r="L21" s="114"/>
      <c r="M21" s="114"/>
      <c r="N21" s="115"/>
    </row>
    <row r="22" spans="1:16" x14ac:dyDescent="0.2">
      <c r="A22" s="1"/>
      <c r="B22" s="17"/>
      <c r="C22" s="11"/>
      <c r="D22" s="11"/>
      <c r="E22" s="8"/>
      <c r="F22" s="5"/>
      <c r="G22" s="12"/>
      <c r="H22" s="12"/>
      <c r="I22" s="12"/>
      <c r="J22" s="12"/>
      <c r="K22" s="15"/>
      <c r="L22" s="12"/>
      <c r="M22" s="12"/>
    </row>
    <row r="23" spans="1:16" x14ac:dyDescent="0.2">
      <c r="A23" s="1" t="s">
        <v>80</v>
      </c>
      <c r="B23" s="2" t="s">
        <v>22</v>
      </c>
    </row>
    <row r="25" spans="1:16" x14ac:dyDescent="0.2">
      <c r="B25" s="74" t="s">
        <v>54</v>
      </c>
    </row>
    <row r="26" spans="1:16" ht="35" customHeight="1" x14ac:dyDescent="0.2">
      <c r="B26" s="74"/>
      <c r="O26" s="77" t="s">
        <v>57</v>
      </c>
      <c r="P26" s="78"/>
    </row>
    <row r="27" spans="1:16" ht="51" x14ac:dyDescent="0.2">
      <c r="B27" s="71" t="s">
        <v>0</v>
      </c>
      <c r="C27" s="72" t="s">
        <v>47</v>
      </c>
      <c r="D27" s="71" t="s">
        <v>48</v>
      </c>
      <c r="E27" s="72" t="s">
        <v>49</v>
      </c>
      <c r="F27" s="71" t="s">
        <v>50</v>
      </c>
      <c r="G27" s="72" t="s">
        <v>51</v>
      </c>
      <c r="H27" s="72" t="s">
        <v>52</v>
      </c>
      <c r="I27" s="71" t="s">
        <v>2</v>
      </c>
      <c r="J27" s="72" t="s">
        <v>78</v>
      </c>
      <c r="K27" s="71" t="s">
        <v>43</v>
      </c>
      <c r="L27" s="72" t="s">
        <v>42</v>
      </c>
      <c r="M27" s="61" t="s">
        <v>44</v>
      </c>
      <c r="N27" s="76" t="s">
        <v>45</v>
      </c>
      <c r="O27" s="79" t="s">
        <v>59</v>
      </c>
      <c r="P27" s="80" t="s">
        <v>56</v>
      </c>
    </row>
    <row r="28" spans="1:16" ht="85" x14ac:dyDescent="0.2">
      <c r="B28" s="13" t="s">
        <v>7</v>
      </c>
      <c r="C28" s="20" t="s">
        <v>39</v>
      </c>
      <c r="D28" s="20" t="s">
        <v>40</v>
      </c>
      <c r="E28" s="21" t="s">
        <v>5</v>
      </c>
      <c r="F28" s="20" t="s">
        <v>41</v>
      </c>
      <c r="G28" s="27">
        <f>(I28/J28)*1000000</f>
        <v>153.30188679245285</v>
      </c>
      <c r="H28" s="14">
        <f>(I28/J28)*N28</f>
        <v>4.875</v>
      </c>
      <c r="I28" s="43">
        <v>5.2</v>
      </c>
      <c r="J28" s="13">
        <v>33920</v>
      </c>
      <c r="K28" s="22" t="s">
        <v>46</v>
      </c>
      <c r="L28" s="90"/>
      <c r="M28" s="91"/>
      <c r="N28" s="13">
        <v>31800</v>
      </c>
      <c r="O28" s="73">
        <f>10/H28</f>
        <v>2.0512820512820511</v>
      </c>
      <c r="P28" s="73">
        <f>100-O28</f>
        <v>97.948717948717956</v>
      </c>
    </row>
    <row r="29" spans="1:16" ht="42" customHeight="1" x14ac:dyDescent="0.2">
      <c r="A29" s="1"/>
      <c r="B29" s="2"/>
      <c r="C29" s="3"/>
      <c r="D29" s="3"/>
      <c r="E29" s="3"/>
      <c r="F29" s="3"/>
      <c r="G29" s="3"/>
      <c r="H29" s="3"/>
      <c r="I29" s="3"/>
      <c r="J29" s="3"/>
      <c r="K29" s="3"/>
      <c r="L29" s="3"/>
      <c r="M29" s="3"/>
      <c r="O29" s="100" t="s">
        <v>60</v>
      </c>
      <c r="P29" s="101"/>
    </row>
    <row r="30" spans="1:16" ht="42" customHeight="1" x14ac:dyDescent="0.2">
      <c r="A30" s="1"/>
      <c r="B30" s="89" t="s">
        <v>65</v>
      </c>
      <c r="C30" s="116" t="s">
        <v>66</v>
      </c>
      <c r="D30" s="116"/>
      <c r="E30" s="116"/>
      <c r="F30" s="116"/>
      <c r="G30" s="116"/>
      <c r="H30" s="116"/>
      <c r="I30" s="116"/>
      <c r="J30" s="116"/>
      <c r="K30" s="116"/>
      <c r="L30" s="116"/>
      <c r="M30" s="116"/>
      <c r="N30" s="117"/>
      <c r="O30" s="8"/>
      <c r="P30" s="8"/>
    </row>
    <row r="31" spans="1:16" ht="42" customHeight="1" x14ac:dyDescent="0.2">
      <c r="A31" s="1"/>
      <c r="B31" s="83" t="s">
        <v>61</v>
      </c>
      <c r="C31" s="102" t="s">
        <v>79</v>
      </c>
      <c r="D31" s="102"/>
      <c r="E31" s="102"/>
      <c r="F31" s="102"/>
      <c r="G31" s="102"/>
      <c r="H31" s="102"/>
      <c r="I31" s="102"/>
      <c r="J31" s="102"/>
      <c r="K31" s="102"/>
      <c r="L31" s="102"/>
      <c r="M31" s="102"/>
      <c r="N31" s="103"/>
      <c r="O31" s="8"/>
      <c r="P31" s="8"/>
    </row>
    <row r="32" spans="1:16" ht="42" customHeight="1" x14ac:dyDescent="0.2">
      <c r="A32" s="1"/>
      <c r="B32" s="87"/>
      <c r="C32" s="88"/>
      <c r="D32" s="88"/>
      <c r="E32" s="88"/>
      <c r="F32" s="88"/>
      <c r="G32" s="88"/>
      <c r="H32" s="88"/>
      <c r="I32" s="88"/>
      <c r="J32" s="88"/>
      <c r="K32" s="88"/>
      <c r="L32" s="88"/>
      <c r="M32" s="88"/>
      <c r="N32" s="88"/>
      <c r="O32" s="8"/>
      <c r="P32" s="8"/>
    </row>
    <row r="33" spans="1:13" ht="27" customHeight="1" x14ac:dyDescent="0.2">
      <c r="A33" s="3"/>
      <c r="B33" s="75" t="s">
        <v>55</v>
      </c>
      <c r="C33" s="3"/>
      <c r="D33" s="3"/>
      <c r="E33" s="3"/>
      <c r="F33" s="3"/>
      <c r="G33" s="3"/>
      <c r="H33" s="3"/>
      <c r="I33" s="3"/>
      <c r="J33" s="3"/>
      <c r="K33" s="3"/>
      <c r="L33" s="3"/>
      <c r="M33" s="3"/>
    </row>
    <row r="34" spans="1:13" x14ac:dyDescent="0.2">
      <c r="A34" s="3"/>
      <c r="B34" s="3"/>
      <c r="C34" s="3"/>
      <c r="D34" s="3"/>
      <c r="E34" s="3"/>
      <c r="F34" s="3"/>
      <c r="G34" s="3"/>
      <c r="H34" s="3"/>
      <c r="I34" s="3"/>
      <c r="J34" s="3"/>
      <c r="K34" s="3"/>
      <c r="L34" s="3"/>
      <c r="M34" s="3"/>
    </row>
    <row r="35" spans="1:13" x14ac:dyDescent="0.2">
      <c r="A35" s="3"/>
      <c r="B35" s="3" t="s">
        <v>81</v>
      </c>
      <c r="C35" s="3"/>
      <c r="D35" s="3"/>
      <c r="E35" s="3"/>
      <c r="F35" s="3"/>
      <c r="G35" s="3"/>
      <c r="H35" s="3"/>
      <c r="I35" s="3"/>
      <c r="J35" s="3"/>
      <c r="K35" s="3"/>
      <c r="L35" s="3"/>
      <c r="M35" s="3"/>
    </row>
    <row r="36" spans="1:13" x14ac:dyDescent="0.2">
      <c r="A36" s="3"/>
      <c r="B36" s="3"/>
      <c r="C36" s="29"/>
      <c r="D36" s="29"/>
      <c r="E36" s="29"/>
      <c r="F36" s="29"/>
      <c r="G36" s="29"/>
      <c r="H36" s="29"/>
      <c r="I36" s="29"/>
      <c r="J36" s="29"/>
      <c r="K36" s="29"/>
      <c r="L36" s="29"/>
      <c r="M36" s="5"/>
    </row>
    <row r="37" spans="1:13" x14ac:dyDescent="0.2">
      <c r="A37" s="3"/>
      <c r="B37" s="85" t="s">
        <v>67</v>
      </c>
      <c r="C37" s="11"/>
      <c r="D37" s="11"/>
      <c r="E37" s="8"/>
      <c r="F37" s="12"/>
      <c r="G37" s="12"/>
      <c r="H37" s="12"/>
      <c r="I37" s="28"/>
      <c r="J37" s="12"/>
      <c r="K37" s="15"/>
      <c r="L37" s="12"/>
      <c r="M37" s="12"/>
    </row>
    <row r="38" spans="1:13" x14ac:dyDescent="0.2">
      <c r="A38" s="3"/>
      <c r="B38" s="2"/>
      <c r="C38" s="11"/>
      <c r="D38" s="11"/>
      <c r="E38" s="8"/>
      <c r="F38" s="12"/>
      <c r="G38" s="12"/>
      <c r="H38" s="12"/>
      <c r="I38" s="12"/>
      <c r="J38" s="12"/>
      <c r="K38" s="15"/>
      <c r="L38" s="12"/>
      <c r="M38" s="12"/>
    </row>
    <row r="39" spans="1:13" x14ac:dyDescent="0.2">
      <c r="A39" s="3"/>
      <c r="B39" s="84" t="s">
        <v>62</v>
      </c>
      <c r="C39" s="3"/>
      <c r="D39" s="3"/>
      <c r="E39" s="3"/>
      <c r="F39" s="3"/>
      <c r="G39" s="3"/>
      <c r="H39" s="3"/>
      <c r="I39" s="3"/>
      <c r="J39" s="3"/>
      <c r="K39" s="3"/>
      <c r="L39" s="3"/>
      <c r="M39" s="3"/>
    </row>
    <row r="40" spans="1:13" x14ac:dyDescent="0.2">
      <c r="A40" s="24"/>
      <c r="B40" s="86" t="s">
        <v>63</v>
      </c>
      <c r="C40" s="3"/>
    </row>
    <row r="41" spans="1:13" x14ac:dyDescent="0.2">
      <c r="B41" s="3" t="s">
        <v>64</v>
      </c>
      <c r="C41" s="3"/>
    </row>
    <row r="42" spans="1:13" x14ac:dyDescent="0.2">
      <c r="B42" s="3"/>
      <c r="C42" s="1"/>
      <c r="G42" s="24"/>
      <c r="K42" s="24"/>
    </row>
    <row r="43" spans="1:13" x14ac:dyDescent="0.2">
      <c r="B43" s="3"/>
      <c r="C43" s="3"/>
    </row>
    <row r="44" spans="1:13" x14ac:dyDescent="0.2">
      <c r="B44" s="3"/>
      <c r="C44" s="3"/>
    </row>
    <row r="45" spans="1:13" x14ac:dyDescent="0.2">
      <c r="B45" s="25"/>
    </row>
    <row r="46" spans="1:13" x14ac:dyDescent="0.2">
      <c r="C46" s="24"/>
      <c r="G46" s="24"/>
      <c r="K46" s="24"/>
    </row>
    <row r="52" spans="1:11" x14ac:dyDescent="0.2">
      <c r="B52" s="23"/>
    </row>
    <row r="55" spans="1:11" x14ac:dyDescent="0.2">
      <c r="A55" s="24"/>
    </row>
    <row r="57" spans="1:11" x14ac:dyDescent="0.2">
      <c r="A57" s="24"/>
      <c r="B57" s="23"/>
      <c r="F57" s="26"/>
    </row>
    <row r="59" spans="1:11" x14ac:dyDescent="0.2">
      <c r="B59" s="23"/>
      <c r="C59" s="24"/>
      <c r="G59" s="24"/>
      <c r="K59" s="24"/>
    </row>
    <row r="62" spans="1:11" x14ac:dyDescent="0.2">
      <c r="B62" s="25"/>
    </row>
    <row r="63" spans="1:11" x14ac:dyDescent="0.2">
      <c r="C63" s="24"/>
      <c r="G63" s="24"/>
      <c r="K63" s="24"/>
    </row>
    <row r="69" spans="1:2" x14ac:dyDescent="0.2">
      <c r="B69" s="23"/>
    </row>
    <row r="72" spans="1:2" x14ac:dyDescent="0.2">
      <c r="A72" s="24"/>
    </row>
    <row r="74" spans="1:2" x14ac:dyDescent="0.2">
      <c r="B74" s="23"/>
    </row>
    <row r="77" spans="1:2" x14ac:dyDescent="0.2">
      <c r="A77" s="24"/>
    </row>
  </sheetData>
  <mergeCells count="14">
    <mergeCell ref="O29:P29"/>
    <mergeCell ref="C31:N31"/>
    <mergeCell ref="C30:N30"/>
    <mergeCell ref="C16:N16"/>
    <mergeCell ref="C17:N17"/>
    <mergeCell ref="C18:N18"/>
    <mergeCell ref="C20:N20"/>
    <mergeCell ref="C19:N19"/>
    <mergeCell ref="C21:N21"/>
    <mergeCell ref="D5:D6"/>
    <mergeCell ref="E5:E6"/>
    <mergeCell ref="F5:F6"/>
    <mergeCell ref="G5:G6"/>
    <mergeCell ref="H5:H6"/>
  </mergeCells>
  <phoneticPr fontId="3" type="noConversion"/>
  <pageMargins left="0.75" right="0.75" top="1" bottom="1" header="0.5" footer="0.5"/>
  <pageSetup paperSize="9" scale="37"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Tino Pleiner</dc:creator>
  <cp:lastModifiedBy>Tino Pleiner</cp:lastModifiedBy>
  <cp:lastPrinted>2021-02-08T19:45:42Z</cp:lastPrinted>
  <dcterms:created xsi:type="dcterms:W3CDTF">2015-08-09T12:07:51Z</dcterms:created>
  <dcterms:modified xsi:type="dcterms:W3CDTF">2023-08-09T18:05:39Z</dcterms:modified>
</cp:coreProperties>
</file>