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Strahl-Bio\Brix Nikko\Manuskripte für gleichstufige Kobis\NatProc-Manuskript Herbst 2020\Re-Revision NatProc\"/>
    </mc:Choice>
  </mc:AlternateContent>
  <bookViews>
    <workbookView xWindow="28935" yWindow="-8400" windowWidth="37485" windowHeight="21105" tabRatio="747"/>
  </bookViews>
  <sheets>
    <sheet name="basic information" sheetId="1" r:id="rId1"/>
    <sheet name="data input" sheetId="2" r:id="rId2"/>
    <sheet name="results" sheetId="4" r:id="rId3"/>
    <sheet name="calculation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F25" i="1" l="1"/>
  <c r="K50" i="2" l="1"/>
  <c r="V31" i="5"/>
  <c r="B32" i="5"/>
  <c r="B33" i="5"/>
  <c r="C33" i="5" s="1"/>
  <c r="B34" i="5"/>
  <c r="B35" i="5"/>
  <c r="C35" i="5"/>
  <c r="B36" i="5"/>
  <c r="B37" i="5"/>
  <c r="C37" i="5"/>
  <c r="B38" i="5"/>
  <c r="B39" i="5"/>
  <c r="C39" i="5" s="1"/>
  <c r="B40" i="5"/>
  <c r="B41" i="5"/>
  <c r="U41" i="5" s="1"/>
  <c r="V41" i="5" s="1"/>
  <c r="B42" i="5"/>
  <c r="B43" i="5"/>
  <c r="U43" i="5" s="1"/>
  <c r="V45" i="5"/>
  <c r="B46" i="5"/>
  <c r="K47" i="2" s="1"/>
  <c r="B47" i="5"/>
  <c r="K48" i="2" s="1"/>
  <c r="B48" i="5"/>
  <c r="K49" i="2" s="1"/>
  <c r="B49" i="5"/>
  <c r="B50" i="5"/>
  <c r="K51" i="2" s="1"/>
  <c r="B51" i="5"/>
  <c r="K52" i="2" s="1"/>
  <c r="B52" i="5"/>
  <c r="K53" i="2" s="1"/>
  <c r="C52" i="5"/>
  <c r="L53" i="2" s="1"/>
  <c r="B53" i="5"/>
  <c r="K54" i="2" s="1"/>
  <c r="B54" i="5"/>
  <c r="U54" i="5" s="1"/>
  <c r="V54" i="5" s="1"/>
  <c r="D54" i="5"/>
  <c r="X54" i="5" s="1"/>
  <c r="B55" i="5"/>
  <c r="U55" i="5" s="1"/>
  <c r="V55" i="5" s="1"/>
  <c r="B56" i="5"/>
  <c r="U56" i="5" s="1"/>
  <c r="V56" i="5" s="1"/>
  <c r="D56" i="5"/>
  <c r="M57" i="2" s="1"/>
  <c r="B57" i="5"/>
  <c r="U57" i="5" s="1"/>
  <c r="V59" i="5"/>
  <c r="B60" i="5"/>
  <c r="K61" i="2" s="1"/>
  <c r="B61" i="5"/>
  <c r="K62" i="2" s="1"/>
  <c r="B62" i="5"/>
  <c r="K63" i="2" s="1"/>
  <c r="B63" i="5"/>
  <c r="K64" i="2" s="1"/>
  <c r="B64" i="5"/>
  <c r="C64" i="5" s="1"/>
  <c r="L65" i="2" s="1"/>
  <c r="B65" i="5"/>
  <c r="C65" i="5" s="1"/>
  <c r="L66" i="2" s="1"/>
  <c r="B66" i="5"/>
  <c r="C66" i="5" s="1"/>
  <c r="L67" i="2" s="1"/>
  <c r="B67" i="5"/>
  <c r="K68" i="2" s="1"/>
  <c r="B68" i="5"/>
  <c r="C68" i="5" s="1"/>
  <c r="L69" i="2" s="1"/>
  <c r="B69" i="5"/>
  <c r="K70" i="2" s="1"/>
  <c r="C69" i="5"/>
  <c r="L70" i="2" s="1"/>
  <c r="B70" i="5"/>
  <c r="K71" i="2" s="1"/>
  <c r="B71" i="5"/>
  <c r="K72" i="2" s="1"/>
  <c r="V73" i="5"/>
  <c r="B74" i="5"/>
  <c r="K75" i="2" s="1"/>
  <c r="B75" i="5"/>
  <c r="C75" i="5" s="1"/>
  <c r="L76" i="2" s="1"/>
  <c r="B76" i="5"/>
  <c r="K77" i="2" s="1"/>
  <c r="C76" i="5"/>
  <c r="L77" i="2" s="1"/>
  <c r="B77" i="5"/>
  <c r="C77" i="5" s="1"/>
  <c r="L78" i="2" s="1"/>
  <c r="B78" i="5"/>
  <c r="C78" i="5" s="1"/>
  <c r="L79" i="2" s="1"/>
  <c r="B79" i="5"/>
  <c r="K80" i="2" s="1"/>
  <c r="B80" i="5"/>
  <c r="K81" i="2" s="1"/>
  <c r="B81" i="5"/>
  <c r="K82" i="2" s="1"/>
  <c r="B82" i="5"/>
  <c r="K83" i="2" s="1"/>
  <c r="B83" i="5"/>
  <c r="K84" i="2" s="1"/>
  <c r="B84" i="5"/>
  <c r="D84" i="5" s="1"/>
  <c r="X84" i="5" s="1"/>
  <c r="B85" i="5"/>
  <c r="D85" i="5" s="1"/>
  <c r="X85" i="5" s="1"/>
  <c r="V87" i="5"/>
  <c r="B88" i="5"/>
  <c r="D88" i="5" s="1"/>
  <c r="M89" i="2" s="1"/>
  <c r="C88" i="5"/>
  <c r="L89" i="2" s="1"/>
  <c r="X88" i="5"/>
  <c r="B89" i="5"/>
  <c r="K90" i="2" s="1"/>
  <c r="D89" i="5"/>
  <c r="X89" i="5" s="1"/>
  <c r="U89" i="5"/>
  <c r="V89" i="5" s="1"/>
  <c r="B90" i="5"/>
  <c r="D90" i="5" s="1"/>
  <c r="M91" i="2" s="1"/>
  <c r="X90" i="5"/>
  <c r="B91" i="5"/>
  <c r="K92" i="2" s="1"/>
  <c r="U91" i="5"/>
  <c r="V91" i="5" s="1"/>
  <c r="B92" i="5"/>
  <c r="D92" i="5" s="1"/>
  <c r="X92" i="5" s="1"/>
  <c r="B93" i="5"/>
  <c r="K94" i="2" s="1"/>
  <c r="C93" i="5"/>
  <c r="L94" i="2" s="1"/>
  <c r="D93" i="5"/>
  <c r="X93" i="5" s="1"/>
  <c r="U93" i="5"/>
  <c r="V93" i="5" s="1"/>
  <c r="B94" i="5"/>
  <c r="D94" i="5" s="1"/>
  <c r="X94" i="5" s="1"/>
  <c r="C94" i="5"/>
  <c r="L95" i="2" s="1"/>
  <c r="B95" i="5"/>
  <c r="K96" i="2" s="1"/>
  <c r="B96" i="5"/>
  <c r="C96" i="5" s="1"/>
  <c r="L97" i="2" s="1"/>
  <c r="B97" i="5"/>
  <c r="K98" i="2" s="1"/>
  <c r="C97" i="5"/>
  <c r="L98" i="2" s="1"/>
  <c r="D97" i="5"/>
  <c r="X97" i="5" s="1"/>
  <c r="U97" i="5"/>
  <c r="V97" i="5" s="1"/>
  <c r="B98" i="5"/>
  <c r="K99" i="2" s="1"/>
  <c r="C98" i="5"/>
  <c r="L99" i="2" s="1"/>
  <c r="B99" i="5"/>
  <c r="K100" i="2" s="1"/>
  <c r="V101" i="5"/>
  <c r="B102" i="5"/>
  <c r="C102" i="5" s="1"/>
  <c r="L103" i="2" s="1"/>
  <c r="D102" i="5"/>
  <c r="X102" i="5" s="1"/>
  <c r="U102" i="5"/>
  <c r="V102" i="5" s="1"/>
  <c r="B103" i="5"/>
  <c r="K104" i="2" s="1"/>
  <c r="B104" i="5"/>
  <c r="K105" i="2" s="1"/>
  <c r="C104" i="5"/>
  <c r="L105" i="2" s="1"/>
  <c r="B105" i="5"/>
  <c r="K106" i="2" s="1"/>
  <c r="C105" i="5"/>
  <c r="L106" i="2" s="1"/>
  <c r="B106" i="5"/>
  <c r="C106" i="5" s="1"/>
  <c r="L107" i="2" s="1"/>
  <c r="D106" i="5"/>
  <c r="X106" i="5" s="1"/>
  <c r="U106" i="5"/>
  <c r="V106" i="5" s="1"/>
  <c r="B107" i="5"/>
  <c r="K108" i="2" s="1"/>
  <c r="B108" i="5"/>
  <c r="K109" i="2" s="1"/>
  <c r="C108" i="5"/>
  <c r="L109" i="2" s="1"/>
  <c r="B109" i="5"/>
  <c r="K110" i="2" s="1"/>
  <c r="C109" i="5"/>
  <c r="L110" i="2" s="1"/>
  <c r="B110" i="5"/>
  <c r="C110" i="5" s="1"/>
  <c r="L111" i="2" s="1"/>
  <c r="D110" i="5"/>
  <c r="X110" i="5" s="1"/>
  <c r="U110" i="5"/>
  <c r="V110" i="5" s="1"/>
  <c r="B111" i="5"/>
  <c r="K112" i="2" s="1"/>
  <c r="B112" i="5"/>
  <c r="K113" i="2" s="1"/>
  <c r="C112" i="5"/>
  <c r="L113" i="2" s="1"/>
  <c r="B113" i="5"/>
  <c r="K114" i="2" s="1"/>
  <c r="C113" i="5"/>
  <c r="L114" i="2" s="1"/>
  <c r="V115" i="5"/>
  <c r="B116" i="5"/>
  <c r="C116" i="5" s="1"/>
  <c r="L117" i="2" s="1"/>
  <c r="B117" i="5"/>
  <c r="D117" i="5" s="1"/>
  <c r="C117" i="5"/>
  <c r="L118" i="2" s="1"/>
  <c r="B118" i="5"/>
  <c r="D118" i="5" s="1"/>
  <c r="M119" i="2" s="1"/>
  <c r="X118" i="5"/>
  <c r="B119" i="5"/>
  <c r="K120" i="2" s="1"/>
  <c r="D119" i="5"/>
  <c r="X119" i="5" s="1"/>
  <c r="U119" i="5"/>
  <c r="V119" i="5" s="1"/>
  <c r="B120" i="5"/>
  <c r="D120" i="5" s="1"/>
  <c r="M121" i="2" s="1"/>
  <c r="U120" i="5"/>
  <c r="V120" i="5" s="1"/>
  <c r="X120" i="5"/>
  <c r="B121" i="5"/>
  <c r="K122" i="2" s="1"/>
  <c r="D121" i="5"/>
  <c r="M122" i="2" s="1"/>
  <c r="U121" i="5"/>
  <c r="V121" i="5" s="1"/>
  <c r="B122" i="5"/>
  <c r="D122" i="5" s="1"/>
  <c r="M123" i="2" s="1"/>
  <c r="B123" i="5"/>
  <c r="K124" i="2" s="1"/>
  <c r="C123" i="5"/>
  <c r="L124" i="2" s="1"/>
  <c r="B124" i="5"/>
  <c r="D124" i="5" s="1"/>
  <c r="M125" i="2" s="1"/>
  <c r="C124" i="5"/>
  <c r="L125" i="2" s="1"/>
  <c r="B125" i="5"/>
  <c r="D125" i="5" s="1"/>
  <c r="C125" i="5"/>
  <c r="L126" i="2" s="1"/>
  <c r="B126" i="5"/>
  <c r="D126" i="5" s="1"/>
  <c r="M127" i="2" s="1"/>
  <c r="B127" i="5"/>
  <c r="K128" i="2" s="1"/>
  <c r="C127" i="5"/>
  <c r="L128" i="2" s="1"/>
  <c r="D127" i="5"/>
  <c r="X127" i="5" s="1"/>
  <c r="U127" i="5"/>
  <c r="V129" i="5"/>
  <c r="B130" i="5"/>
  <c r="C130" i="5"/>
  <c r="L131" i="2" s="1"/>
  <c r="B131" i="5"/>
  <c r="C131" i="5" s="1"/>
  <c r="L132" i="2" s="1"/>
  <c r="D131" i="5"/>
  <c r="X131" i="5" s="1"/>
  <c r="U131" i="5"/>
  <c r="V131" i="5" s="1"/>
  <c r="B132" i="5"/>
  <c r="C132" i="5" s="1"/>
  <c r="L133" i="2" s="1"/>
  <c r="B133" i="5"/>
  <c r="K134" i="2" s="1"/>
  <c r="C133" i="5"/>
  <c r="L134" i="2" s="1"/>
  <c r="D133" i="5"/>
  <c r="X133" i="5" s="1"/>
  <c r="U133" i="5"/>
  <c r="V133" i="5" s="1"/>
  <c r="B134" i="5"/>
  <c r="C134" i="5" s="1"/>
  <c r="L135" i="2" s="1"/>
  <c r="B135" i="5"/>
  <c r="D135" i="5" s="1"/>
  <c r="C135" i="5"/>
  <c r="L136" i="2" s="1"/>
  <c r="B136" i="5"/>
  <c r="C136" i="5" s="1"/>
  <c r="L137" i="2" s="1"/>
  <c r="B137" i="5"/>
  <c r="K138" i="2" s="1"/>
  <c r="B138" i="5"/>
  <c r="C138" i="5" s="1"/>
  <c r="L139" i="2" s="1"/>
  <c r="B139" i="5"/>
  <c r="C139" i="5" s="1"/>
  <c r="L140" i="2" s="1"/>
  <c r="D139" i="5"/>
  <c r="X139" i="5" s="1"/>
  <c r="U139" i="5"/>
  <c r="V139" i="5" s="1"/>
  <c r="B140" i="5"/>
  <c r="D140" i="5" s="1"/>
  <c r="X140" i="5" s="1"/>
  <c r="B141" i="5"/>
  <c r="K142" i="2" s="1"/>
  <c r="C141" i="5"/>
  <c r="L142" i="2" s="1"/>
  <c r="P18" i="2"/>
  <c r="Q18" i="2"/>
  <c r="R18" i="2"/>
  <c r="S18" i="2"/>
  <c r="T18" i="2"/>
  <c r="U18" i="2"/>
  <c r="V18" i="2"/>
  <c r="W18" i="2"/>
  <c r="X18" i="2"/>
  <c r="Y18" i="2"/>
  <c r="B18" i="2"/>
  <c r="M126" i="2" l="1"/>
  <c r="X125" i="5"/>
  <c r="X117" i="5"/>
  <c r="M118" i="2"/>
  <c r="X135" i="5"/>
  <c r="M136" i="2"/>
  <c r="U99" i="5"/>
  <c r="F86" i="5"/>
  <c r="AA87" i="5" s="1"/>
  <c r="K140" i="2"/>
  <c r="K136" i="2"/>
  <c r="M134" i="2"/>
  <c r="K132" i="2"/>
  <c r="M128" i="2"/>
  <c r="K126" i="2"/>
  <c r="K121" i="2"/>
  <c r="K117" i="2"/>
  <c r="K111" i="2"/>
  <c r="K107" i="2"/>
  <c r="K103" i="2"/>
  <c r="K97" i="2"/>
  <c r="M95" i="2"/>
  <c r="K93" i="2"/>
  <c r="K89" i="2"/>
  <c r="U137" i="5"/>
  <c r="V137" i="5" s="1"/>
  <c r="F128" i="5"/>
  <c r="U95" i="5"/>
  <c r="V95" i="5" s="1"/>
  <c r="U141" i="5"/>
  <c r="C140" i="5"/>
  <c r="L141" i="2" s="1"/>
  <c r="D137" i="5"/>
  <c r="U135" i="5"/>
  <c r="V135" i="5" s="1"/>
  <c r="U125" i="5"/>
  <c r="V125" i="5" s="1"/>
  <c r="X124" i="5"/>
  <c r="U123" i="5"/>
  <c r="V123" i="5" s="1"/>
  <c r="C121" i="5"/>
  <c r="L122" i="2" s="1"/>
  <c r="C120" i="5"/>
  <c r="L121" i="2" s="1"/>
  <c r="C119" i="5"/>
  <c r="L120" i="2" s="1"/>
  <c r="U117" i="5"/>
  <c r="V117" i="5" s="1"/>
  <c r="U112" i="5"/>
  <c r="V112" i="5" s="1"/>
  <c r="C111" i="5"/>
  <c r="L112" i="2" s="1"/>
  <c r="U108" i="5"/>
  <c r="V108" i="5" s="1"/>
  <c r="C107" i="5"/>
  <c r="L108" i="2" s="1"/>
  <c r="U104" i="5"/>
  <c r="V104" i="5" s="1"/>
  <c r="C103" i="5"/>
  <c r="L104" i="2" s="1"/>
  <c r="D99" i="5"/>
  <c r="D95" i="5"/>
  <c r="D91" i="5"/>
  <c r="C90" i="5"/>
  <c r="L91" i="2" s="1"/>
  <c r="C89" i="5"/>
  <c r="L90" i="2" s="1"/>
  <c r="C85" i="5"/>
  <c r="L86" i="2" s="1"/>
  <c r="C83" i="5"/>
  <c r="L84" i="2" s="1"/>
  <c r="C81" i="5"/>
  <c r="L82" i="2" s="1"/>
  <c r="C56" i="5"/>
  <c r="L57" i="2" s="1"/>
  <c r="C54" i="5"/>
  <c r="L55" i="2" s="1"/>
  <c r="K58" i="2"/>
  <c r="K141" i="2"/>
  <c r="K137" i="2"/>
  <c r="K133" i="2"/>
  <c r="K127" i="2"/>
  <c r="M120" i="2"/>
  <c r="K118" i="2"/>
  <c r="K86" i="2"/>
  <c r="K78" i="2"/>
  <c r="D141" i="5"/>
  <c r="C137" i="5"/>
  <c r="L138" i="2" s="1"/>
  <c r="X126" i="5"/>
  <c r="U124" i="5"/>
  <c r="V124" i="5" s="1"/>
  <c r="D123" i="5"/>
  <c r="X121" i="5"/>
  <c r="D112" i="5"/>
  <c r="D108" i="5"/>
  <c r="D104" i="5"/>
  <c r="C99" i="5"/>
  <c r="L100" i="2" s="1"/>
  <c r="C95" i="5"/>
  <c r="L96" i="2" s="1"/>
  <c r="C92" i="5"/>
  <c r="L93" i="2" s="1"/>
  <c r="C91" i="5"/>
  <c r="L92" i="2" s="1"/>
  <c r="C61" i="5"/>
  <c r="L62" i="2" s="1"/>
  <c r="M140" i="2"/>
  <c r="M132" i="2"/>
  <c r="K119" i="2"/>
  <c r="M111" i="2"/>
  <c r="M107" i="2"/>
  <c r="M103" i="2"/>
  <c r="K95" i="2"/>
  <c r="M93" i="2"/>
  <c r="K91" i="2"/>
  <c r="C84" i="5"/>
  <c r="L85" i="2" s="1"/>
  <c r="C82" i="5"/>
  <c r="L83" i="2" s="1"/>
  <c r="C80" i="5"/>
  <c r="L81" i="2" s="1"/>
  <c r="C74" i="5"/>
  <c r="L75" i="2" s="1"/>
  <c r="C67" i="5"/>
  <c r="L68" i="2" s="1"/>
  <c r="C50" i="5"/>
  <c r="L51" i="2" s="1"/>
  <c r="M141" i="2"/>
  <c r="K139" i="2"/>
  <c r="K135" i="2"/>
  <c r="K131" i="2"/>
  <c r="K125" i="2"/>
  <c r="M98" i="2"/>
  <c r="M94" i="2"/>
  <c r="M90" i="2"/>
  <c r="X122" i="5"/>
  <c r="K123" i="2"/>
  <c r="K76" i="2"/>
  <c r="U84" i="5"/>
  <c r="V84" i="5" s="1"/>
  <c r="M86" i="2"/>
  <c r="K85" i="2"/>
  <c r="K79" i="2"/>
  <c r="K66" i="2"/>
  <c r="K69" i="2"/>
  <c r="K67" i="2"/>
  <c r="K65" i="2"/>
  <c r="K56" i="2"/>
  <c r="X56" i="5"/>
  <c r="C48" i="5"/>
  <c r="L49" i="2" s="1"/>
  <c r="K57" i="2"/>
  <c r="K55" i="2"/>
  <c r="D43" i="5"/>
  <c r="X43" i="5" s="1"/>
  <c r="D41" i="5"/>
  <c r="X41" i="5" s="1"/>
  <c r="C43" i="5"/>
  <c r="C41" i="5"/>
  <c r="L42" i="2" s="1"/>
  <c r="M55" i="2"/>
  <c r="M85" i="2"/>
  <c r="C46" i="5"/>
  <c r="L47" i="2" s="1"/>
  <c r="I129" i="5"/>
  <c r="H129" i="5"/>
  <c r="M129" i="5"/>
  <c r="R129" i="5"/>
  <c r="Y129" i="5"/>
  <c r="AE129" i="5"/>
  <c r="J129" i="5"/>
  <c r="O129" i="5"/>
  <c r="S129" i="5"/>
  <c r="AA129" i="5"/>
  <c r="AF129" i="5"/>
  <c r="K129" i="5"/>
  <c r="P129" i="5"/>
  <c r="AC129" i="5"/>
  <c r="AG129" i="5"/>
  <c r="G129" i="5"/>
  <c r="L129" i="5"/>
  <c r="Q129" i="5"/>
  <c r="W129" i="5"/>
  <c r="AD129" i="5"/>
  <c r="AH129" i="5"/>
  <c r="U140" i="5"/>
  <c r="V140" i="5" s="1"/>
  <c r="U136" i="5"/>
  <c r="V136" i="5" s="1"/>
  <c r="U134" i="5"/>
  <c r="V134" i="5" s="1"/>
  <c r="U132" i="5"/>
  <c r="V132" i="5" s="1"/>
  <c r="U130" i="5"/>
  <c r="V130" i="5" s="1"/>
  <c r="U126" i="5"/>
  <c r="V126" i="5" s="1"/>
  <c r="U118" i="5"/>
  <c r="V118" i="5" s="1"/>
  <c r="G87" i="5"/>
  <c r="K87" i="5"/>
  <c r="P87" i="5"/>
  <c r="AC87" i="5"/>
  <c r="AG87" i="5"/>
  <c r="H87" i="5"/>
  <c r="L87" i="5"/>
  <c r="Q87" i="5"/>
  <c r="W87" i="5"/>
  <c r="AD87" i="5"/>
  <c r="AH87" i="5"/>
  <c r="I87" i="5"/>
  <c r="M87" i="5"/>
  <c r="R87" i="5"/>
  <c r="Y87" i="5"/>
  <c r="AE87" i="5"/>
  <c r="C70" i="5"/>
  <c r="L71" i="2" s="1"/>
  <c r="D70" i="5"/>
  <c r="U70" i="5"/>
  <c r="V70" i="5" s="1"/>
  <c r="C62" i="5"/>
  <c r="L63" i="2" s="1"/>
  <c r="C51" i="5"/>
  <c r="L52" i="2" s="1"/>
  <c r="U138" i="5"/>
  <c r="V138" i="5" s="1"/>
  <c r="D138" i="5"/>
  <c r="D136" i="5"/>
  <c r="D134" i="5"/>
  <c r="D132" i="5"/>
  <c r="D130" i="5"/>
  <c r="C126" i="5"/>
  <c r="L127" i="2" s="1"/>
  <c r="C122" i="5"/>
  <c r="L123" i="2" s="1"/>
  <c r="C118" i="5"/>
  <c r="L119" i="2" s="1"/>
  <c r="D113" i="5"/>
  <c r="U113" i="5"/>
  <c r="D111" i="5"/>
  <c r="U111" i="5"/>
  <c r="V111" i="5" s="1"/>
  <c r="D109" i="5"/>
  <c r="U109" i="5"/>
  <c r="V109" i="5" s="1"/>
  <c r="D107" i="5"/>
  <c r="U107" i="5"/>
  <c r="V107" i="5" s="1"/>
  <c r="D105" i="5"/>
  <c r="U105" i="5"/>
  <c r="V105" i="5" s="1"/>
  <c r="D103" i="5"/>
  <c r="F100" i="5"/>
  <c r="U103" i="5"/>
  <c r="V103" i="5" s="1"/>
  <c r="D98" i="5"/>
  <c r="U98" i="5"/>
  <c r="V98" i="5" s="1"/>
  <c r="D96" i="5"/>
  <c r="U96" i="5"/>
  <c r="V96" i="5" s="1"/>
  <c r="S87" i="5"/>
  <c r="F58" i="5"/>
  <c r="C60" i="5"/>
  <c r="L61" i="2" s="1"/>
  <c r="D116" i="5"/>
  <c r="U116" i="5"/>
  <c r="V116" i="5" s="1"/>
  <c r="F114" i="5"/>
  <c r="AF87" i="5"/>
  <c r="O87" i="5"/>
  <c r="C79" i="5"/>
  <c r="L80" i="2" s="1"/>
  <c r="F72" i="5"/>
  <c r="C42" i="5"/>
  <c r="D42" i="5"/>
  <c r="X42" i="5" s="1"/>
  <c r="U42" i="5"/>
  <c r="V42" i="5" s="1"/>
  <c r="C34" i="5"/>
  <c r="J87" i="5"/>
  <c r="U71" i="5"/>
  <c r="C71" i="5"/>
  <c r="L72" i="2" s="1"/>
  <c r="D71" i="5"/>
  <c r="C63" i="5"/>
  <c r="L64" i="2" s="1"/>
  <c r="C53" i="5"/>
  <c r="L54" i="2" s="1"/>
  <c r="C36" i="5"/>
  <c r="L37" i="2" s="1"/>
  <c r="U94" i="5"/>
  <c r="V94" i="5" s="1"/>
  <c r="U92" i="5"/>
  <c r="V92" i="5" s="1"/>
  <c r="U90" i="5"/>
  <c r="V90" i="5" s="1"/>
  <c r="U88" i="5"/>
  <c r="V88" i="5" s="1"/>
  <c r="U85" i="5"/>
  <c r="C55" i="5"/>
  <c r="L56" i="2" s="1"/>
  <c r="D55" i="5"/>
  <c r="C47" i="5"/>
  <c r="L48" i="2" s="1"/>
  <c r="F44" i="5"/>
  <c r="C38" i="5"/>
  <c r="C57" i="5"/>
  <c r="L58" i="2" s="1"/>
  <c r="D57" i="5"/>
  <c r="C49" i="5"/>
  <c r="L50" i="2" s="1"/>
  <c r="C40" i="5"/>
  <c r="F30" i="5"/>
  <c r="C32" i="5"/>
  <c r="B11" i="4"/>
  <c r="V17" i="5"/>
  <c r="A9" i="2"/>
  <c r="B18" i="5"/>
  <c r="C18" i="5" s="1"/>
  <c r="L19" i="2" s="1"/>
  <c r="L34" i="2"/>
  <c r="L38" i="2"/>
  <c r="K39" i="2"/>
  <c r="K41" i="2"/>
  <c r="K43" i="2"/>
  <c r="M44" i="2"/>
  <c r="B19" i="5"/>
  <c r="C19" i="5" s="1"/>
  <c r="L20" i="2" s="1"/>
  <c r="B20" i="5"/>
  <c r="C20" i="5" s="1"/>
  <c r="L21" i="2" s="1"/>
  <c r="B21" i="5"/>
  <c r="B22" i="5"/>
  <c r="C22" i="5" s="1"/>
  <c r="L23" i="2" s="1"/>
  <c r="B23" i="5"/>
  <c r="B24" i="5"/>
  <c r="C24" i="5" s="1"/>
  <c r="L25" i="2" s="1"/>
  <c r="B25" i="5"/>
  <c r="B26" i="5"/>
  <c r="B27" i="5"/>
  <c r="K28" i="2" s="1"/>
  <c r="B28" i="5"/>
  <c r="C28" i="5" s="1"/>
  <c r="L29" i="2" s="1"/>
  <c r="B29" i="5"/>
  <c r="D29" i="5" s="1"/>
  <c r="X29" i="5" s="1"/>
  <c r="B5" i="5"/>
  <c r="K6" i="2" s="1"/>
  <c r="B6" i="5"/>
  <c r="K7" i="2" s="1"/>
  <c r="B7" i="5"/>
  <c r="K8" i="2" s="1"/>
  <c r="B8" i="5"/>
  <c r="B9" i="5"/>
  <c r="B10" i="5"/>
  <c r="B11" i="5"/>
  <c r="B12" i="5"/>
  <c r="C12" i="5" s="1"/>
  <c r="L13" i="2" s="1"/>
  <c r="B13" i="5"/>
  <c r="B14" i="5"/>
  <c r="B15" i="5"/>
  <c r="D15" i="5" s="1"/>
  <c r="X15" i="5" s="1"/>
  <c r="B4" i="5"/>
  <c r="K5" i="2" s="1"/>
  <c r="X96" i="5" l="1"/>
  <c r="M97" i="2"/>
  <c r="X132" i="5"/>
  <c r="M133" i="2"/>
  <c r="X99" i="5"/>
  <c r="M100" i="2"/>
  <c r="X103" i="5"/>
  <c r="M104" i="2"/>
  <c r="X107" i="5"/>
  <c r="M108" i="2"/>
  <c r="X111" i="5"/>
  <c r="M112" i="2"/>
  <c r="X134" i="5"/>
  <c r="M135" i="2"/>
  <c r="X104" i="5"/>
  <c r="M105" i="2"/>
  <c r="X123" i="5"/>
  <c r="M124" i="2"/>
  <c r="X141" i="5"/>
  <c r="M142" i="2"/>
  <c r="X98" i="5"/>
  <c r="M99" i="2"/>
  <c r="X136" i="5"/>
  <c r="M137" i="2"/>
  <c r="X108" i="5"/>
  <c r="M109" i="2"/>
  <c r="X91" i="5"/>
  <c r="M92" i="2"/>
  <c r="X116" i="5"/>
  <c r="M117" i="2"/>
  <c r="X105" i="5"/>
  <c r="M106" i="2"/>
  <c r="X109" i="5"/>
  <c r="M110" i="2"/>
  <c r="X113" i="5"/>
  <c r="M114" i="2"/>
  <c r="X130" i="5"/>
  <c r="M131" i="2"/>
  <c r="X138" i="5"/>
  <c r="M139" i="2"/>
  <c r="X112" i="5"/>
  <c r="M113" i="2"/>
  <c r="X95" i="5"/>
  <c r="M96" i="2"/>
  <c r="X137" i="5"/>
  <c r="M138" i="2"/>
  <c r="X71" i="5"/>
  <c r="M72" i="2"/>
  <c r="X57" i="5"/>
  <c r="M58" i="2"/>
  <c r="X70" i="5"/>
  <c r="M71" i="2"/>
  <c r="X55" i="5"/>
  <c r="M56" i="2"/>
  <c r="I101" i="5"/>
  <c r="M101" i="5"/>
  <c r="R101" i="5"/>
  <c r="Y101" i="5"/>
  <c r="AE101" i="5"/>
  <c r="J101" i="5"/>
  <c r="O101" i="5"/>
  <c r="S101" i="5"/>
  <c r="AA101" i="5"/>
  <c r="AF101" i="5"/>
  <c r="K101" i="5"/>
  <c r="AG101" i="5"/>
  <c r="L101" i="5"/>
  <c r="W101" i="5"/>
  <c r="AH101" i="5"/>
  <c r="G101" i="5"/>
  <c r="P101" i="5"/>
  <c r="AC101" i="5"/>
  <c r="H101" i="5"/>
  <c r="Q101" i="5"/>
  <c r="AD101" i="5"/>
  <c r="G115" i="5"/>
  <c r="K115" i="5"/>
  <c r="P115" i="5"/>
  <c r="AC115" i="5"/>
  <c r="AG115" i="5"/>
  <c r="H115" i="5"/>
  <c r="L115" i="5"/>
  <c r="Q115" i="5"/>
  <c r="W115" i="5"/>
  <c r="AD115" i="5"/>
  <c r="AH115" i="5"/>
  <c r="M115" i="5"/>
  <c r="AF115" i="5"/>
  <c r="O115" i="5"/>
  <c r="U122" i="5" s="1"/>
  <c r="V122" i="5" s="1"/>
  <c r="Y115" i="5"/>
  <c r="I115" i="5"/>
  <c r="R115" i="5"/>
  <c r="AA115" i="5"/>
  <c r="J115" i="5"/>
  <c r="S115" i="5"/>
  <c r="AE115" i="5"/>
  <c r="H73" i="5"/>
  <c r="L73" i="5"/>
  <c r="G73" i="5"/>
  <c r="K73" i="5"/>
  <c r="G59" i="5"/>
  <c r="K59" i="5"/>
  <c r="L59" i="5"/>
  <c r="H59" i="5"/>
  <c r="G31" i="5"/>
  <c r="K31" i="5"/>
  <c r="H31" i="5"/>
  <c r="L31" i="5"/>
  <c r="L33" i="2"/>
  <c r="H45" i="5"/>
  <c r="L45" i="5"/>
  <c r="K45" i="5"/>
  <c r="G45" i="5"/>
  <c r="C29" i="5"/>
  <c r="L30" i="2" s="1"/>
  <c r="K44" i="2"/>
  <c r="K42" i="2"/>
  <c r="Y19" i="2"/>
  <c r="W19" i="2"/>
  <c r="K30" i="2"/>
  <c r="U29" i="5"/>
  <c r="L44" i="2"/>
  <c r="K29" i="2"/>
  <c r="U28" i="5"/>
  <c r="V28" i="5" s="1"/>
  <c r="D8" i="5"/>
  <c r="X8" i="5" s="1"/>
  <c r="M30" i="2"/>
  <c r="L41" i="2"/>
  <c r="C27" i="5"/>
  <c r="L28" i="2" s="1"/>
  <c r="C26" i="5"/>
  <c r="L27" i="2" s="1"/>
  <c r="K40" i="2"/>
  <c r="K14" i="2"/>
  <c r="K13" i="2"/>
  <c r="M16" i="2"/>
  <c r="U15" i="5"/>
  <c r="K16" i="2"/>
  <c r="K15" i="2"/>
  <c r="M42" i="2"/>
  <c r="K27" i="2"/>
  <c r="K26" i="2"/>
  <c r="C25" i="5"/>
  <c r="L26" i="2" s="1"/>
  <c r="K25" i="2"/>
  <c r="K12" i="2"/>
  <c r="K11" i="2"/>
  <c r="F16" i="5"/>
  <c r="V19" i="2"/>
  <c r="K38" i="2"/>
  <c r="K10" i="2"/>
  <c r="C23" i="5"/>
  <c r="L24" i="2" s="1"/>
  <c r="K24" i="2"/>
  <c r="K37" i="2"/>
  <c r="K36" i="2"/>
  <c r="L36" i="2"/>
  <c r="K35" i="2"/>
  <c r="K34" i="2"/>
  <c r="K33" i="2"/>
  <c r="V3" i="5"/>
  <c r="K9" i="2"/>
  <c r="K23" i="2"/>
  <c r="K22" i="2"/>
  <c r="C21" i="5"/>
  <c r="L22" i="2" s="1"/>
  <c r="K21" i="2"/>
  <c r="K20" i="2"/>
  <c r="K19" i="2"/>
  <c r="C5" i="5"/>
  <c r="L6" i="2" s="1"/>
  <c r="F2" i="5"/>
  <c r="P19" i="2" s="1"/>
  <c r="L40" i="2"/>
  <c r="L35" i="2"/>
  <c r="L43" i="2"/>
  <c r="L39" i="2"/>
  <c r="D28" i="5"/>
  <c r="C9" i="5"/>
  <c r="L10" i="2" s="1"/>
  <c r="C13" i="5"/>
  <c r="L14" i="2" s="1"/>
  <c r="C4" i="5"/>
  <c r="L5" i="2" s="1"/>
  <c r="C8" i="5"/>
  <c r="L9" i="2" s="1"/>
  <c r="C7" i="5"/>
  <c r="L8" i="2" s="1"/>
  <c r="C15" i="5"/>
  <c r="L16" i="2" s="1"/>
  <c r="C6" i="5"/>
  <c r="L7" i="2" s="1"/>
  <c r="C14" i="5"/>
  <c r="L15" i="2" s="1"/>
  <c r="C11" i="5"/>
  <c r="L12" i="2" s="1"/>
  <c r="C10" i="5"/>
  <c r="L11" i="2" s="1"/>
  <c r="A130" i="2"/>
  <c r="A116" i="2"/>
  <c r="A102" i="2"/>
  <c r="A88" i="2"/>
  <c r="A74" i="2"/>
  <c r="A60" i="2"/>
  <c r="A46" i="2"/>
  <c r="P21" i="2" l="1"/>
  <c r="X6" i="2"/>
  <c r="X19" i="2"/>
  <c r="V20" i="2"/>
  <c r="V22" i="2"/>
  <c r="V21" i="2"/>
  <c r="W21" i="2"/>
  <c r="W22" i="2"/>
  <c r="W20" i="2"/>
  <c r="Y21" i="2"/>
  <c r="Y20" i="2"/>
  <c r="Y22" i="2"/>
  <c r="X5" i="2"/>
  <c r="X9" i="2" s="1"/>
  <c r="X7" i="2"/>
  <c r="J14" i="4" s="1"/>
  <c r="J15" i="4" s="1"/>
  <c r="X8" i="2"/>
  <c r="W7" i="2"/>
  <c r="I14" i="4" s="1"/>
  <c r="I15" i="4" s="1"/>
  <c r="W5" i="2"/>
  <c r="W9" i="2" s="1"/>
  <c r="W8" i="2"/>
  <c r="W6" i="2"/>
  <c r="H17" i="5"/>
  <c r="Y7" i="2"/>
  <c r="K14" i="4" s="1"/>
  <c r="K15" i="4" s="1"/>
  <c r="Y8" i="2"/>
  <c r="Y5" i="2"/>
  <c r="Y9" i="2" s="1"/>
  <c r="Y6" i="2"/>
  <c r="M9" i="2"/>
  <c r="X28" i="5"/>
  <c r="M29" i="2"/>
  <c r="M43" i="2"/>
  <c r="G17" i="5"/>
  <c r="K17" i="5"/>
  <c r="K3" i="5"/>
  <c r="H3" i="5"/>
  <c r="L3" i="5"/>
  <c r="G3" i="5"/>
  <c r="L17" i="5"/>
  <c r="A32" i="2"/>
  <c r="A18" i="2"/>
  <c r="A4" i="2"/>
  <c r="X20" i="2" l="1"/>
  <c r="X21" i="2"/>
  <c r="J9" i="4" s="1"/>
  <c r="X22" i="2"/>
  <c r="J10" i="4" s="1"/>
  <c r="I9" i="4"/>
  <c r="I10" i="4"/>
  <c r="K9" i="4"/>
  <c r="K10" i="4"/>
  <c r="B1" i="4"/>
  <c r="I5" i="4" l="1"/>
  <c r="I6" i="4"/>
  <c r="I7" i="4"/>
  <c r="I4" i="4"/>
  <c r="K4" i="4"/>
  <c r="K5" i="4"/>
  <c r="K7" i="4"/>
  <c r="K6" i="4"/>
  <c r="J5" i="4"/>
  <c r="J4" i="4"/>
  <c r="J6" i="4"/>
  <c r="J7" i="4"/>
  <c r="J11" i="4"/>
  <c r="J12" i="4"/>
  <c r="K12" i="4"/>
  <c r="K11" i="4"/>
  <c r="I11" i="4"/>
  <c r="I12" i="4"/>
  <c r="C3" i="4"/>
  <c r="D3" i="4"/>
  <c r="E3" i="4"/>
  <c r="F3" i="4"/>
  <c r="G3" i="4"/>
  <c r="H3" i="4"/>
  <c r="I3" i="4"/>
  <c r="J3" i="4"/>
  <c r="K3" i="4"/>
  <c r="B3" i="4"/>
  <c r="A138" i="2"/>
  <c r="A124" i="2"/>
  <c r="A110" i="2"/>
  <c r="A96" i="2"/>
  <c r="A82" i="2"/>
  <c r="D81" i="5" s="1"/>
  <c r="A68" i="2"/>
  <c r="D67" i="5" s="1"/>
  <c r="A54" i="2"/>
  <c r="D53" i="5" s="1"/>
  <c r="A40" i="2"/>
  <c r="D39" i="5" s="1"/>
  <c r="X39" i="5" s="1"/>
  <c r="A26" i="2"/>
  <c r="D25" i="5" s="1"/>
  <c r="A12" i="2"/>
  <c r="D11" i="5" s="1"/>
  <c r="X67" i="5" l="1"/>
  <c r="M68" i="2"/>
  <c r="X81" i="5"/>
  <c r="M82" i="2"/>
  <c r="X53" i="5"/>
  <c r="M54" i="2"/>
  <c r="M12" i="2"/>
  <c r="X11" i="5"/>
  <c r="X25" i="5"/>
  <c r="M26" i="2"/>
  <c r="M40" i="2"/>
  <c r="B130" i="2"/>
  <c r="B116" i="2"/>
  <c r="B102" i="2"/>
  <c r="B88" i="2"/>
  <c r="B74" i="2"/>
  <c r="B60" i="2"/>
  <c r="B46" i="2"/>
  <c r="B32" i="2"/>
  <c r="B4" i="2"/>
  <c r="Q4" i="2" l="1"/>
  <c r="R4" i="2"/>
  <c r="S4" i="2"/>
  <c r="T4" i="2"/>
  <c r="U4" i="2"/>
  <c r="V4" i="2"/>
  <c r="W4" i="2"/>
  <c r="X4" i="2"/>
  <c r="Y4" i="2"/>
  <c r="P4" i="2"/>
  <c r="A132" i="2" l="1"/>
  <c r="A133" i="2"/>
  <c r="A134" i="2"/>
  <c r="A135" i="2"/>
  <c r="A136" i="2"/>
  <c r="A137" i="2"/>
  <c r="A139" i="2"/>
  <c r="A140" i="2"/>
  <c r="A141" i="2"/>
  <c r="A142" i="2"/>
  <c r="A131" i="2"/>
  <c r="A118" i="2"/>
  <c r="A119" i="2"/>
  <c r="A120" i="2"/>
  <c r="A121" i="2"/>
  <c r="A122" i="2"/>
  <c r="A123" i="2"/>
  <c r="A125" i="2"/>
  <c r="A126" i="2"/>
  <c r="A127" i="2"/>
  <c r="A128" i="2"/>
  <c r="A117" i="2"/>
  <c r="A104" i="2"/>
  <c r="A105" i="2"/>
  <c r="A106" i="2"/>
  <c r="A107" i="2"/>
  <c r="A108" i="2"/>
  <c r="A109" i="2"/>
  <c r="A111" i="2"/>
  <c r="A112" i="2"/>
  <c r="A113" i="2"/>
  <c r="A114" i="2"/>
  <c r="A103" i="2"/>
  <c r="A90" i="2"/>
  <c r="A91" i="2"/>
  <c r="A92" i="2"/>
  <c r="A93" i="2"/>
  <c r="A94" i="2"/>
  <c r="A95" i="2"/>
  <c r="A97" i="2"/>
  <c r="A98" i="2"/>
  <c r="A99" i="2"/>
  <c r="A100" i="2"/>
  <c r="A89" i="2"/>
  <c r="A76" i="2"/>
  <c r="D75" i="5" s="1"/>
  <c r="A77" i="2"/>
  <c r="D76" i="5" s="1"/>
  <c r="A78" i="2"/>
  <c r="D77" i="5" s="1"/>
  <c r="A79" i="2"/>
  <c r="D78" i="5" s="1"/>
  <c r="A80" i="2"/>
  <c r="D79" i="5" s="1"/>
  <c r="A81" i="2"/>
  <c r="D80" i="5" s="1"/>
  <c r="A83" i="2"/>
  <c r="D82" i="5" s="1"/>
  <c r="A84" i="2"/>
  <c r="D83" i="5" s="1"/>
  <c r="A85" i="2"/>
  <c r="A86" i="2"/>
  <c r="A75" i="2"/>
  <c r="D74" i="5" s="1"/>
  <c r="A62" i="2"/>
  <c r="D61" i="5" s="1"/>
  <c r="A63" i="2"/>
  <c r="D62" i="5" s="1"/>
  <c r="A64" i="2"/>
  <c r="D63" i="5" s="1"/>
  <c r="A65" i="2"/>
  <c r="D64" i="5" s="1"/>
  <c r="A66" i="2"/>
  <c r="D65" i="5" s="1"/>
  <c r="A67" i="2"/>
  <c r="D66" i="5" s="1"/>
  <c r="A69" i="2"/>
  <c r="D68" i="5" s="1"/>
  <c r="A70" i="2"/>
  <c r="D69" i="5" s="1"/>
  <c r="A71" i="2"/>
  <c r="A72" i="2"/>
  <c r="A61" i="2"/>
  <c r="D60" i="5" s="1"/>
  <c r="A48" i="2"/>
  <c r="D47" i="5" s="1"/>
  <c r="A49" i="2"/>
  <c r="D48" i="5" s="1"/>
  <c r="A50" i="2"/>
  <c r="D49" i="5" s="1"/>
  <c r="A51" i="2"/>
  <c r="D50" i="5" s="1"/>
  <c r="A52" i="2"/>
  <c r="D51" i="5" s="1"/>
  <c r="A53" i="2"/>
  <c r="D52" i="5" s="1"/>
  <c r="A55" i="2"/>
  <c r="A56" i="2"/>
  <c r="A57" i="2"/>
  <c r="A58" i="2"/>
  <c r="A47" i="2"/>
  <c r="D46" i="5" s="1"/>
  <c r="A34" i="2"/>
  <c r="D33" i="5" s="1"/>
  <c r="X33" i="5" s="1"/>
  <c r="A35" i="2"/>
  <c r="D34" i="5" s="1"/>
  <c r="X34" i="5" s="1"/>
  <c r="A36" i="2"/>
  <c r="D35" i="5" s="1"/>
  <c r="X35" i="5" s="1"/>
  <c r="A37" i="2"/>
  <c r="D36" i="5" s="1"/>
  <c r="X36" i="5" s="1"/>
  <c r="A38" i="2"/>
  <c r="D37" i="5" s="1"/>
  <c r="X37" i="5" s="1"/>
  <c r="A39" i="2"/>
  <c r="D38" i="5" s="1"/>
  <c r="X38" i="5" s="1"/>
  <c r="A41" i="2"/>
  <c r="D40" i="5" s="1"/>
  <c r="X40" i="5" s="1"/>
  <c r="A42" i="2"/>
  <c r="A43" i="2"/>
  <c r="A44" i="2"/>
  <c r="A33" i="2"/>
  <c r="D32" i="5" s="1"/>
  <c r="A20" i="2"/>
  <c r="D19" i="5" s="1"/>
  <c r="A21" i="2"/>
  <c r="D20" i="5" s="1"/>
  <c r="A22" i="2"/>
  <c r="D21" i="5" s="1"/>
  <c r="A23" i="2"/>
  <c r="D22" i="5" s="1"/>
  <c r="A24" i="2"/>
  <c r="D23" i="5" s="1"/>
  <c r="A25" i="2"/>
  <c r="D24" i="5" s="1"/>
  <c r="A27" i="2"/>
  <c r="D26" i="5" s="1"/>
  <c r="A28" i="2"/>
  <c r="D27" i="5" s="1"/>
  <c r="A29" i="2"/>
  <c r="A30" i="2"/>
  <c r="A19" i="2"/>
  <c r="D18" i="5" s="1"/>
  <c r="A5" i="2"/>
  <c r="D4" i="5" s="1"/>
  <c r="A6" i="2"/>
  <c r="D5" i="5" s="1"/>
  <c r="A7" i="2"/>
  <c r="D6" i="5" s="1"/>
  <c r="A8" i="2"/>
  <c r="D7" i="5" s="1"/>
  <c r="A10" i="2"/>
  <c r="D9" i="5" s="1"/>
  <c r="A11" i="2"/>
  <c r="D10" i="5" s="1"/>
  <c r="A13" i="2"/>
  <c r="D12" i="5" s="1"/>
  <c r="A14" i="2"/>
  <c r="D13" i="5" s="1"/>
  <c r="A15" i="2"/>
  <c r="D14" i="5" s="1"/>
  <c r="A16" i="2"/>
  <c r="C20" i="1"/>
  <c r="D20" i="1"/>
  <c r="E20" i="1"/>
  <c r="F20" i="1"/>
  <c r="G20" i="1"/>
  <c r="H20" i="1"/>
  <c r="I20" i="1"/>
  <c r="J20" i="1"/>
  <c r="K20" i="1"/>
  <c r="C21" i="1"/>
  <c r="D21" i="1"/>
  <c r="E21" i="1"/>
  <c r="F21" i="1"/>
  <c r="G21" i="1"/>
  <c r="H21" i="1"/>
  <c r="I21" i="1"/>
  <c r="J21" i="1"/>
  <c r="K21" i="1"/>
  <c r="C22" i="1"/>
  <c r="D22" i="1"/>
  <c r="E22" i="1"/>
  <c r="F22" i="1"/>
  <c r="G22" i="1"/>
  <c r="H22" i="1"/>
  <c r="I22" i="1"/>
  <c r="J22" i="1"/>
  <c r="K22" i="1"/>
  <c r="C23" i="1"/>
  <c r="D23" i="1"/>
  <c r="E23" i="1"/>
  <c r="F23" i="1"/>
  <c r="G23" i="1"/>
  <c r="H23" i="1"/>
  <c r="I23" i="1"/>
  <c r="J23" i="1"/>
  <c r="K23" i="1"/>
  <c r="C24" i="1"/>
  <c r="D24" i="1"/>
  <c r="E24" i="1"/>
  <c r="F24" i="1"/>
  <c r="G24" i="1"/>
  <c r="H24" i="1"/>
  <c r="I24" i="1"/>
  <c r="J24" i="1"/>
  <c r="K24" i="1"/>
  <c r="C25" i="1"/>
  <c r="D25" i="1"/>
  <c r="E25" i="1"/>
  <c r="G25" i="1"/>
  <c r="H25" i="1"/>
  <c r="I25" i="1"/>
  <c r="J25" i="1"/>
  <c r="K25" i="1"/>
  <c r="D26" i="1"/>
  <c r="E26" i="1"/>
  <c r="F26" i="1"/>
  <c r="G26" i="1"/>
  <c r="H26" i="1"/>
  <c r="I26" i="1"/>
  <c r="J26" i="1"/>
  <c r="K26" i="1"/>
  <c r="C27" i="1"/>
  <c r="D27" i="1"/>
  <c r="E27" i="1"/>
  <c r="F27" i="1"/>
  <c r="G27" i="1"/>
  <c r="H27" i="1"/>
  <c r="I27" i="1"/>
  <c r="J27" i="1"/>
  <c r="K27" i="1"/>
  <c r="C28" i="1"/>
  <c r="D28" i="1"/>
  <c r="E28" i="1"/>
  <c r="F28" i="1"/>
  <c r="G28" i="1"/>
  <c r="H28" i="1"/>
  <c r="I28" i="1"/>
  <c r="J28" i="1"/>
  <c r="K28" i="1"/>
  <c r="C29" i="1"/>
  <c r="D29" i="1"/>
  <c r="E29" i="1"/>
  <c r="F29" i="1"/>
  <c r="G29" i="1"/>
  <c r="H29" i="1"/>
  <c r="I29" i="1"/>
  <c r="J29" i="1"/>
  <c r="K29" i="1"/>
  <c r="C30" i="1"/>
  <c r="D30" i="1"/>
  <c r="E30" i="1"/>
  <c r="F30" i="1"/>
  <c r="G30" i="1"/>
  <c r="H30" i="1"/>
  <c r="I30" i="1"/>
  <c r="J30" i="1"/>
  <c r="K30" i="1"/>
  <c r="C31" i="1"/>
  <c r="D31" i="1"/>
  <c r="E31" i="1"/>
  <c r="F31" i="1"/>
  <c r="G31" i="1"/>
  <c r="H31" i="1"/>
  <c r="I31" i="1"/>
  <c r="J31" i="1"/>
  <c r="K31" i="1"/>
  <c r="B31" i="1"/>
  <c r="B21" i="1"/>
  <c r="B22" i="1"/>
  <c r="B23" i="1"/>
  <c r="B24" i="1"/>
  <c r="B25" i="1"/>
  <c r="B26" i="1"/>
  <c r="B27" i="1"/>
  <c r="B28" i="1"/>
  <c r="B29" i="1"/>
  <c r="B30" i="1"/>
  <c r="B20" i="1"/>
  <c r="X14" i="5" l="1"/>
  <c r="M15" i="2"/>
  <c r="X32" i="5"/>
  <c r="I31" i="5"/>
  <c r="M31" i="5"/>
  <c r="J31" i="5"/>
  <c r="M53" i="2"/>
  <c r="X52" i="5"/>
  <c r="M49" i="2"/>
  <c r="X48" i="5"/>
  <c r="X65" i="5"/>
  <c r="M66" i="2"/>
  <c r="M62" i="2"/>
  <c r="X61" i="5"/>
  <c r="X83" i="5"/>
  <c r="M84" i="2"/>
  <c r="X78" i="5"/>
  <c r="M79" i="2"/>
  <c r="X51" i="5"/>
  <c r="M52" i="2"/>
  <c r="X47" i="5"/>
  <c r="M48" i="2"/>
  <c r="X69" i="5"/>
  <c r="M70" i="2"/>
  <c r="X64" i="5"/>
  <c r="M65" i="2"/>
  <c r="X74" i="5"/>
  <c r="M75" i="2"/>
  <c r="M73" i="5"/>
  <c r="Q73" i="5" s="1"/>
  <c r="I73" i="5"/>
  <c r="J73" i="5"/>
  <c r="X82" i="5"/>
  <c r="M83" i="2"/>
  <c r="X77" i="5"/>
  <c r="M78" i="2"/>
  <c r="X50" i="5"/>
  <c r="M51" i="2"/>
  <c r="X60" i="5"/>
  <c r="Y59" i="5" s="1"/>
  <c r="M61" i="2"/>
  <c r="I59" i="5"/>
  <c r="J59" i="5"/>
  <c r="M59" i="5"/>
  <c r="Q59" i="5" s="1"/>
  <c r="O59" i="5" s="1"/>
  <c r="X68" i="5"/>
  <c r="M69" i="2"/>
  <c r="X63" i="5"/>
  <c r="M64" i="2"/>
  <c r="X80" i="5"/>
  <c r="M81" i="2"/>
  <c r="X76" i="5"/>
  <c r="M77" i="2"/>
  <c r="X49" i="5"/>
  <c r="M50" i="2"/>
  <c r="X66" i="5"/>
  <c r="M67" i="2"/>
  <c r="X62" i="5"/>
  <c r="M63" i="2"/>
  <c r="X79" i="5"/>
  <c r="M80" i="2"/>
  <c r="X75" i="5"/>
  <c r="M76" i="2"/>
  <c r="X46" i="5"/>
  <c r="M47" i="2"/>
  <c r="J45" i="5"/>
  <c r="M45" i="5"/>
  <c r="Q45" i="5" s="1"/>
  <c r="I45" i="5"/>
  <c r="M41" i="2"/>
  <c r="M14" i="2"/>
  <c r="X13" i="5"/>
  <c r="M27" i="2"/>
  <c r="X26" i="5"/>
  <c r="M39" i="2"/>
  <c r="X12" i="5"/>
  <c r="M13" i="2"/>
  <c r="M25" i="2"/>
  <c r="X24" i="5"/>
  <c r="M28" i="2"/>
  <c r="X27" i="5"/>
  <c r="X10" i="5"/>
  <c r="M11" i="2"/>
  <c r="M38" i="2"/>
  <c r="X9" i="5"/>
  <c r="M10" i="2"/>
  <c r="X4" i="5"/>
  <c r="M5" i="2"/>
  <c r="M34" i="2"/>
  <c r="M35" i="2"/>
  <c r="M37" i="2"/>
  <c r="M33" i="2"/>
  <c r="M36" i="2"/>
  <c r="X23" i="5"/>
  <c r="M24" i="2"/>
  <c r="X22" i="5"/>
  <c r="M23" i="2"/>
  <c r="X21" i="5"/>
  <c r="M22" i="2"/>
  <c r="X20" i="5"/>
  <c r="M21" i="2"/>
  <c r="X19" i="5"/>
  <c r="M20" i="2"/>
  <c r="X18" i="5"/>
  <c r="J17" i="5"/>
  <c r="I17" i="5"/>
  <c r="M19" i="2"/>
  <c r="M17" i="5"/>
  <c r="X7" i="5"/>
  <c r="M8" i="2"/>
  <c r="X6" i="5"/>
  <c r="M7" i="2"/>
  <c r="M6" i="2"/>
  <c r="I3" i="5"/>
  <c r="J3" i="5"/>
  <c r="M3" i="5"/>
  <c r="Q3" i="5" s="1"/>
  <c r="X5" i="5"/>
  <c r="Q31" i="5" l="1"/>
  <c r="O31" i="5" s="1"/>
  <c r="AA59" i="5"/>
  <c r="U65" i="5"/>
  <c r="V65" i="5" s="1"/>
  <c r="U61" i="5"/>
  <c r="V61" i="5" s="1"/>
  <c r="U64" i="5"/>
  <c r="V64" i="5" s="1"/>
  <c r="U69" i="5"/>
  <c r="V69" i="5" s="1"/>
  <c r="U60" i="5"/>
  <c r="V60" i="5" s="1"/>
  <c r="U67" i="5"/>
  <c r="V67" i="5" s="1"/>
  <c r="U68" i="5"/>
  <c r="V68" i="5" s="1"/>
  <c r="U66" i="5"/>
  <c r="V66" i="5" s="1"/>
  <c r="U63" i="5"/>
  <c r="V63" i="5" s="1"/>
  <c r="U62" i="5"/>
  <c r="V62" i="5" s="1"/>
  <c r="O73" i="5"/>
  <c r="Y45" i="5"/>
  <c r="Y73" i="5"/>
  <c r="Y31" i="5"/>
  <c r="O45" i="5"/>
  <c r="T7" i="2"/>
  <c r="F14" i="4" s="1"/>
  <c r="F15" i="4" s="1"/>
  <c r="U7" i="2"/>
  <c r="G14" i="4" s="1"/>
  <c r="G15" i="4" s="1"/>
  <c r="S7" i="2"/>
  <c r="E14" i="4" s="1"/>
  <c r="E15" i="4" s="1"/>
  <c r="V7" i="2"/>
  <c r="H14" i="4" s="1"/>
  <c r="H15" i="4" s="1"/>
  <c r="Q17" i="5"/>
  <c r="Q7" i="2" s="1"/>
  <c r="C14" i="4" s="1"/>
  <c r="C15" i="4" s="1"/>
  <c r="Y17" i="5"/>
  <c r="O3" i="5"/>
  <c r="U14" i="5" s="1"/>
  <c r="V14" i="5" s="1"/>
  <c r="P7" i="2"/>
  <c r="B14" i="4" s="1"/>
  <c r="B15" i="4" s="1"/>
  <c r="Y3" i="5"/>
  <c r="B12" i="4"/>
  <c r="R7" i="2" l="1"/>
  <c r="D14" i="4" s="1"/>
  <c r="D15" i="4" s="1"/>
  <c r="W59" i="5"/>
  <c r="U80" i="5"/>
  <c r="V80" i="5" s="1"/>
  <c r="U74" i="5"/>
  <c r="V74" i="5" s="1"/>
  <c r="U79" i="5"/>
  <c r="V79" i="5" s="1"/>
  <c r="U81" i="5"/>
  <c r="V81" i="5" s="1"/>
  <c r="U76" i="5"/>
  <c r="V76" i="5" s="1"/>
  <c r="U75" i="5"/>
  <c r="V75" i="5" s="1"/>
  <c r="U78" i="5"/>
  <c r="V78" i="5" s="1"/>
  <c r="U83" i="5"/>
  <c r="V83" i="5" s="1"/>
  <c r="U82" i="5"/>
  <c r="V82" i="5" s="1"/>
  <c r="U77" i="5"/>
  <c r="V77" i="5" s="1"/>
  <c r="AA73" i="5"/>
  <c r="AA31" i="5"/>
  <c r="U35" i="5"/>
  <c r="V35" i="5" s="1"/>
  <c r="U38" i="5"/>
  <c r="V38" i="5" s="1"/>
  <c r="U33" i="5"/>
  <c r="V33" i="5" s="1"/>
  <c r="U37" i="5"/>
  <c r="V37" i="5" s="1"/>
  <c r="U32" i="5"/>
  <c r="V32" i="5" s="1"/>
  <c r="W31" i="5" s="1"/>
  <c r="U39" i="5"/>
  <c r="V39" i="5" s="1"/>
  <c r="U40" i="5"/>
  <c r="V40" i="5" s="1"/>
  <c r="U34" i="5"/>
  <c r="V34" i="5" s="1"/>
  <c r="U36" i="5"/>
  <c r="V36" i="5" s="1"/>
  <c r="U51" i="5"/>
  <c r="V51" i="5" s="1"/>
  <c r="AA45" i="5"/>
  <c r="U52" i="5"/>
  <c r="V52" i="5" s="1"/>
  <c r="U53" i="5"/>
  <c r="V53" i="5" s="1"/>
  <c r="U46" i="5"/>
  <c r="V46" i="5" s="1"/>
  <c r="U48" i="5"/>
  <c r="V48" i="5" s="1"/>
  <c r="U49" i="5"/>
  <c r="V49" i="5" s="1"/>
  <c r="U50" i="5"/>
  <c r="V50" i="5" s="1"/>
  <c r="U47" i="5"/>
  <c r="V47" i="5" s="1"/>
  <c r="U9" i="5"/>
  <c r="V9" i="5" s="1"/>
  <c r="U12" i="5"/>
  <c r="V12" i="5" s="1"/>
  <c r="U10" i="5"/>
  <c r="V10" i="5" s="1"/>
  <c r="U11" i="5"/>
  <c r="V11" i="5" s="1"/>
  <c r="U13" i="5"/>
  <c r="V13" i="5" s="1"/>
  <c r="V5" i="2"/>
  <c r="U5" i="2"/>
  <c r="T5" i="2"/>
  <c r="O17" i="5"/>
  <c r="Q5" i="2" s="1"/>
  <c r="S5" i="2"/>
  <c r="R5" i="2"/>
  <c r="U4" i="5"/>
  <c r="V4" i="5" s="1"/>
  <c r="AA3" i="5"/>
  <c r="AC59" i="5" s="1"/>
  <c r="U7" i="5"/>
  <c r="V7" i="5" s="1"/>
  <c r="U8" i="5"/>
  <c r="V8" i="5" s="1"/>
  <c r="P5" i="2"/>
  <c r="U5" i="5"/>
  <c r="V5" i="5" s="1"/>
  <c r="U6" i="5"/>
  <c r="V6" i="5" s="1"/>
  <c r="AF59" i="5" l="1"/>
  <c r="AC45" i="5"/>
  <c r="AC73" i="5"/>
  <c r="AF73" i="5" s="1"/>
  <c r="W73" i="5"/>
  <c r="AC31" i="5"/>
  <c r="S31" i="5"/>
  <c r="P31" i="5"/>
  <c r="R31" i="5"/>
  <c r="S59" i="5"/>
  <c r="P59" i="5"/>
  <c r="R59" i="5"/>
  <c r="T8" i="2" s="1"/>
  <c r="W45" i="5"/>
  <c r="S45" i="5" s="1"/>
  <c r="AF45" i="5"/>
  <c r="U23" i="5"/>
  <c r="V23" i="5" s="1"/>
  <c r="U19" i="5"/>
  <c r="V19" i="5" s="1"/>
  <c r="U27" i="5"/>
  <c r="V27" i="5" s="1"/>
  <c r="U24" i="5"/>
  <c r="V24" i="5" s="1"/>
  <c r="U26" i="5"/>
  <c r="V26" i="5" s="1"/>
  <c r="U25" i="5"/>
  <c r="V25" i="5" s="1"/>
  <c r="U21" i="5"/>
  <c r="V21" i="5" s="1"/>
  <c r="U22" i="5"/>
  <c r="V22" i="5" s="1"/>
  <c r="U20" i="5"/>
  <c r="V20" i="5" s="1"/>
  <c r="U18" i="5"/>
  <c r="V18" i="5" s="1"/>
  <c r="AA17" i="5"/>
  <c r="AC17" i="5" s="1"/>
  <c r="Q19" i="2" s="1"/>
  <c r="T19" i="2"/>
  <c r="S19" i="2"/>
  <c r="R19" i="2"/>
  <c r="W3" i="5"/>
  <c r="U19" i="2" l="1"/>
  <c r="U21" i="2" s="1"/>
  <c r="AF31" i="5"/>
  <c r="P73" i="5"/>
  <c r="R73" i="5"/>
  <c r="U8" i="2" s="1"/>
  <c r="S73" i="5"/>
  <c r="P45" i="5"/>
  <c r="R45" i="5"/>
  <c r="S8" i="2" s="1"/>
  <c r="S21" i="2"/>
  <c r="E9" i="4" s="1"/>
  <c r="T6" i="2"/>
  <c r="R21" i="2"/>
  <c r="T21" i="2"/>
  <c r="W17" i="5"/>
  <c r="P17" i="5" s="1"/>
  <c r="Q6" i="2" s="1"/>
  <c r="V8" i="2"/>
  <c r="V6" i="2"/>
  <c r="V9" i="2" s="1"/>
  <c r="U6" i="2"/>
  <c r="R6" i="2"/>
  <c r="R8" i="2"/>
  <c r="S3" i="5"/>
  <c r="R3" i="5"/>
  <c r="P8" i="2" s="1"/>
  <c r="P3" i="5"/>
  <c r="AF17" i="5"/>
  <c r="Q21" i="2" s="1"/>
  <c r="E4" i="4" l="1"/>
  <c r="E7" i="4"/>
  <c r="E5" i="4"/>
  <c r="E6" i="4"/>
  <c r="AD31" i="5"/>
  <c r="AE31" i="5" s="1"/>
  <c r="AD73" i="5"/>
  <c r="AE73" i="5" s="1"/>
  <c r="AG31" i="5"/>
  <c r="AH31" i="5" s="1"/>
  <c r="AG73" i="5"/>
  <c r="AH73" i="5" s="1"/>
  <c r="AG59" i="5"/>
  <c r="AH59" i="5" s="1"/>
  <c r="AD59" i="5"/>
  <c r="AE59" i="5" s="1"/>
  <c r="AD45" i="5"/>
  <c r="AE45" i="5" s="1"/>
  <c r="AG45" i="5"/>
  <c r="AH45" i="5" s="1"/>
  <c r="S22" i="2" s="1"/>
  <c r="T9" i="2"/>
  <c r="R20" i="2"/>
  <c r="R22" i="2"/>
  <c r="D10" i="4" s="1"/>
  <c r="U22" i="2"/>
  <c r="S17" i="5"/>
  <c r="R17" i="5"/>
  <c r="Q8" i="2" s="1"/>
  <c r="U9" i="2"/>
  <c r="G9" i="4"/>
  <c r="H9" i="4"/>
  <c r="F9" i="4"/>
  <c r="H10" i="4"/>
  <c r="R9" i="2"/>
  <c r="S6" i="2"/>
  <c r="S9" i="2" s="1"/>
  <c r="C9" i="4"/>
  <c r="P6" i="2"/>
  <c r="P9" i="2" s="1"/>
  <c r="D9" i="4"/>
  <c r="G7" i="4" l="1"/>
  <c r="G6" i="4"/>
  <c r="G4" i="4"/>
  <c r="G5" i="4"/>
  <c r="C4" i="4"/>
  <c r="H6" i="4"/>
  <c r="H7" i="4"/>
  <c r="H5" i="4"/>
  <c r="H4" i="4"/>
  <c r="D4" i="4"/>
  <c r="D6" i="4"/>
  <c r="D5" i="4"/>
  <c r="D7" i="4"/>
  <c r="F5" i="4"/>
  <c r="F6" i="4"/>
  <c r="F4" i="4"/>
  <c r="F7" i="4"/>
  <c r="U20" i="2"/>
  <c r="T20" i="2"/>
  <c r="T22" i="2"/>
  <c r="F10" i="4" s="1"/>
  <c r="S20" i="2"/>
  <c r="AD17" i="5"/>
  <c r="AE17" i="5" s="1"/>
  <c r="G12" i="4"/>
  <c r="G10" i="4"/>
  <c r="Q9" i="2"/>
  <c r="AG17" i="5"/>
  <c r="AH17" i="5" s="1"/>
  <c r="H12" i="4"/>
  <c r="H11" i="4"/>
  <c r="G11" i="4"/>
  <c r="D11" i="4"/>
  <c r="D12" i="4"/>
  <c r="F11" i="4" l="1"/>
  <c r="F12" i="4"/>
  <c r="Q20" i="2"/>
  <c r="C5" i="4" s="1"/>
  <c r="Q22" i="2"/>
  <c r="C10" i="4" s="1"/>
  <c r="E11" i="4"/>
  <c r="E10" i="4"/>
  <c r="E12" i="4"/>
  <c r="C11" i="4" l="1"/>
  <c r="C6" i="4" s="1"/>
  <c r="C12" i="4"/>
  <c r="C7" i="4" s="1"/>
</calcChain>
</file>

<file path=xl/sharedStrings.xml><?xml version="1.0" encoding="utf-8"?>
<sst xmlns="http://schemas.openxmlformats.org/spreadsheetml/2006/main" count="440" uniqueCount="83">
  <si>
    <t>ENTER NAME OF EXPERIMENT BELOW</t>
  </si>
  <si>
    <t>Control</t>
  </si>
  <si>
    <t>ENTER ALL TREATMENT CONDITIONS BELOW (only NUMBERS without units; "Control" = untreated = 0)</t>
  </si>
  <si>
    <t>Cell density #2</t>
  </si>
  <si>
    <t>Cell density #3</t>
  </si>
  <si>
    <t>Cell density #4</t>
  </si>
  <si>
    <t>Cell density #5</t>
  </si>
  <si>
    <t>Cell density #6</t>
  </si>
  <si>
    <t>Cell density #7</t>
  </si>
  <si>
    <t>Cell density #8</t>
  </si>
  <si>
    <t>Cell density #9</t>
  </si>
  <si>
    <t>Cell density #10</t>
  </si>
  <si>
    <t>Cell density #11</t>
  </si>
  <si>
    <t>Cell density #1 (lowest)</t>
  </si>
  <si>
    <t>Cell density #12 (highest)</t>
  </si>
  <si>
    <t>log(S-values)</t>
  </si>
  <si>
    <t>ENTER NUMBERS OF COUNTED COLONIES (C) FOR EACH INDIVIDUAL DOSE BELOW (up to 8 biological replicates)</t>
  </si>
  <si>
    <t>Replicate 1</t>
  </si>
  <si>
    <t>Seeded cells (S)</t>
  </si>
  <si>
    <t>Replicate 2</t>
  </si>
  <si>
    <t>Replicate 3</t>
  </si>
  <si>
    <t>Replicate 4</t>
  </si>
  <si>
    <t>Replicate 5</t>
  </si>
  <si>
    <t>Replicate 6</t>
  </si>
  <si>
    <t>Replicate 7</t>
  </si>
  <si>
    <t>Replicate 8</t>
  </si>
  <si>
    <t>b</t>
  </si>
  <si>
    <t>b-value of fit</t>
  </si>
  <si>
    <t>R-squared (log(S) vs. log(C))</t>
  </si>
  <si>
    <r>
      <t xml:space="preserve">ENTER ALL CELL NUMBERS OF SEEDED CELLS (S-values) FOR EACH INDIVIDUAL TREATMENT BELOW WHICH RESULTED, ON AVERAGE, IN </t>
    </r>
    <r>
      <rPr>
        <b/>
        <sz val="11"/>
        <color theme="1"/>
        <rFont val="Calibri"/>
        <family val="2"/>
        <scheme val="minor"/>
      </rPr>
      <t>&gt; 0 COLONIES</t>
    </r>
  </si>
  <si>
    <t>Treatment 1</t>
  </si>
  <si>
    <t>Treatment 2</t>
  </si>
  <si>
    <t>Treatment 3</t>
  </si>
  <si>
    <t>Treatment 4</t>
  </si>
  <si>
    <t>Treatment 5</t>
  </si>
  <si>
    <t>Treatment 6</t>
  </si>
  <si>
    <t>Treatment 7</t>
  </si>
  <si>
    <t>Treatment 8</t>
  </si>
  <si>
    <t>Treatment 9</t>
  </si>
  <si>
    <t>###</t>
  </si>
  <si>
    <t xml:space="preserve">Surviving fractions for 20 colonies (C) </t>
  </si>
  <si>
    <t>log(SF)</t>
  </si>
  <si>
    <t>n</t>
  </si>
  <si>
    <t>sd(log(S))</t>
  </si>
  <si>
    <t>mean(log(C))</t>
  </si>
  <si>
    <t>sd(log(C))</t>
  </si>
  <si>
    <t>standard error SF</t>
  </si>
  <si>
    <t>SF</t>
  </si>
  <si>
    <t>vx</t>
  </si>
  <si>
    <t>log(a)</t>
  </si>
  <si>
    <t>s_log(a)</t>
  </si>
  <si>
    <t>s_b</t>
  </si>
  <si>
    <t>Cov(log(a),b)</t>
  </si>
  <si>
    <t>C: mean over replicates</t>
  </si>
  <si>
    <t>log(C)</t>
  </si>
  <si>
    <t>log(S)</t>
  </si>
  <si>
    <t>data</t>
  </si>
  <si>
    <t>r(log(S),log(C))</t>
  </si>
  <si>
    <t>d = log(C)</t>
  </si>
  <si>
    <t>sd(log(a))</t>
  </si>
  <si>
    <t>sd(b)</t>
  </si>
  <si>
    <t>C</t>
  </si>
  <si>
    <t>res</t>
  </si>
  <si>
    <t>r(log(a),b)</t>
  </si>
  <si>
    <t>S(C)</t>
  </si>
  <si>
    <t>Var(SF)</t>
  </si>
  <si>
    <t>m(log(S))</t>
  </si>
  <si>
    <t>res.quad</t>
  </si>
  <si>
    <t>log(S).quad</t>
  </si>
  <si>
    <t>s.quad</t>
  </si>
  <si>
    <t>SD(SF)</t>
  </si>
  <si>
    <t>lower bound (95%)</t>
  </si>
  <si>
    <t>upper bound (95%)</t>
  </si>
  <si>
    <t>Var(log(SF))</t>
  </si>
  <si>
    <t>SD(log(SF))</t>
  </si>
  <si>
    <t>log10(SF)</t>
  </si>
  <si>
    <t>standard error log10(SF)</t>
  </si>
  <si>
    <r>
      <t>Fitting procedure according to C = a × S</t>
    </r>
    <r>
      <rPr>
        <b/>
        <vertAlign val="superscript"/>
        <sz val="12"/>
        <color theme="2" tint="-0.749992370372631"/>
        <rFont val="Calibri (Textkörper)"/>
      </rPr>
      <t>b</t>
    </r>
    <r>
      <rPr>
        <b/>
        <sz val="12"/>
        <color theme="2" tint="-0.749992370372631"/>
        <rFont val="Calibri (Textkörper)"/>
      </rPr>
      <t xml:space="preserve"> -&gt; log(C) = log(a) + b * log(S)</t>
    </r>
  </si>
  <si>
    <t>Surviving fraction SF  for C=20 [%]</t>
  </si>
  <si>
    <t>upper bound (95%) [%]</t>
  </si>
  <si>
    <t>lower bound (95%) [%]</t>
  </si>
  <si>
    <t>uncertainty sd(SF) [%]</t>
  </si>
  <si>
    <t>uncertainty sd(log10(SF)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</si>
</sst>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"/>
    <numFmt numFmtId="165" formatCode="0.000"/>
    <numFmt numFmtId="166" formatCode="0.0"/>
    <numFmt numFmtId="167" formatCode="0.000000000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b/>
      <sz val="12"/>
      <color theme="2" tint="-0.749992370372631"/>
      <name val="Calibri (Textkörper)"/>
    </font>
    <font>
      <b/>
      <vertAlign val="superscript"/>
      <sz val="12"/>
      <color theme="2" tint="-0.749992370372631"/>
      <name val="Calibri (Textkörper)"/>
    </font>
    <font>
      <b/>
      <sz val="12"/>
      <color theme="2" tint="-0.749992370372631"/>
      <name val="Calibri"/>
      <family val="2"/>
      <scheme val="minor"/>
    </font>
    <font>
      <b/>
      <sz val="11"/>
      <color rgb="FFD0D0D0"/>
      <name val="Calibri"/>
      <family val="2"/>
      <scheme val="minor"/>
    </font>
    <font>
      <sz val="11"/>
      <color rgb="FF9D9D9C"/>
      <name val="Calibri"/>
      <family val="2"/>
      <scheme val="minor"/>
    </font>
    <font>
      <sz val="11"/>
      <color rgb="FFD0D0D0"/>
      <name val="Calibri"/>
      <family val="2"/>
      <scheme val="minor"/>
    </font>
    <font>
      <b/>
      <sz val="11"/>
      <color rgb="FF9D9D9C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0CAB2"/>
        <bgColor indexed="64"/>
      </patternFill>
    </fill>
    <fill>
      <patternFill patternType="solid">
        <fgColor rgb="FFC8DD98"/>
        <bgColor indexed="64"/>
      </patternFill>
    </fill>
    <fill>
      <patternFill patternType="solid">
        <fgColor rgb="FF60A176"/>
        <bgColor indexed="64"/>
      </patternFill>
    </fill>
    <fill>
      <patternFill patternType="solid">
        <fgColor rgb="FF9D9D9C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2" tint="-0.74999237037263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2" tint="-0.749992370372631"/>
      </bottom>
      <diagonal/>
    </border>
    <border>
      <left/>
      <right/>
      <top style="medium">
        <color theme="2" tint="-0.749992370372631"/>
      </top>
      <bottom/>
      <diagonal/>
    </border>
    <border>
      <left/>
      <right style="medium">
        <color theme="1"/>
      </right>
      <top/>
      <bottom style="medium">
        <color theme="2" tint="-0.749992370372631"/>
      </bottom>
      <diagonal/>
    </border>
    <border>
      <left/>
      <right/>
      <top/>
      <bottom style="thin">
        <color rgb="FF9D9D9C"/>
      </bottom>
      <diagonal/>
    </border>
    <border>
      <left/>
      <right/>
      <top style="thin">
        <color rgb="FF9D9D9C"/>
      </top>
      <bottom/>
      <diagonal/>
    </border>
    <border>
      <left style="medium">
        <color theme="2" tint="-0.89999084444715716"/>
      </left>
      <right/>
      <top style="medium">
        <color theme="2" tint="-0.89999084444715716"/>
      </top>
      <bottom style="thin">
        <color rgb="FF9D9D9C"/>
      </bottom>
      <diagonal/>
    </border>
    <border>
      <left/>
      <right/>
      <top style="medium">
        <color theme="2" tint="-0.89999084444715716"/>
      </top>
      <bottom/>
      <diagonal/>
    </border>
    <border>
      <left style="medium">
        <color theme="2" tint="-0.89999084444715716"/>
      </left>
      <right/>
      <top style="thin">
        <color rgb="FF9D9D9C"/>
      </top>
      <bottom/>
      <diagonal/>
    </border>
    <border>
      <left style="medium">
        <color theme="2" tint="-0.89999084444715716"/>
      </left>
      <right/>
      <top/>
      <bottom/>
      <diagonal/>
    </border>
    <border>
      <left style="medium">
        <color theme="2" tint="-0.89999084444715716"/>
      </left>
      <right/>
      <top/>
      <bottom style="medium">
        <color theme="2" tint="-0.89999084444715716"/>
      </bottom>
      <diagonal/>
    </border>
    <border>
      <left/>
      <right/>
      <top/>
      <bottom style="medium">
        <color theme="2" tint="-0.89999084444715716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/>
      <diagonal/>
    </border>
    <border>
      <left style="medium">
        <color indexed="64"/>
      </left>
      <right/>
      <top style="medium">
        <color theme="2" tint="-0.749992370372631"/>
      </top>
      <bottom style="medium">
        <color indexed="64"/>
      </bottom>
      <diagonal/>
    </border>
    <border>
      <left/>
      <right/>
      <top style="medium">
        <color theme="2" tint="-0.749992370372631"/>
      </top>
      <bottom style="medium">
        <color indexed="64"/>
      </bottom>
      <diagonal/>
    </border>
    <border>
      <left/>
      <right style="medium">
        <color theme="2" tint="-0.749992370372631"/>
      </right>
      <top style="medium">
        <color theme="2" tint="-0.749992370372631"/>
      </top>
      <bottom style="medium">
        <color indexed="64"/>
      </bottom>
      <diagonal/>
    </border>
    <border>
      <left style="medium">
        <color theme="2" tint="-0.749992370372631"/>
      </left>
      <right/>
      <top/>
      <bottom/>
      <diagonal/>
    </border>
    <border>
      <left/>
      <right style="medium">
        <color theme="2" tint="-0.749992370372631"/>
      </right>
      <top style="medium">
        <color indexed="64"/>
      </top>
      <bottom/>
      <diagonal/>
    </border>
    <border>
      <left/>
      <right style="medium">
        <color theme="2" tint="-0.749992370372631"/>
      </right>
      <top/>
      <bottom/>
      <diagonal/>
    </border>
    <border>
      <left/>
      <right style="medium">
        <color theme="2" tint="-0.749992370372631"/>
      </right>
      <top style="medium">
        <color theme="2" tint="-0.89999084444715716"/>
      </top>
      <bottom/>
      <diagonal/>
    </border>
    <border>
      <left/>
      <right style="medium">
        <color theme="2" tint="-0.749992370372631"/>
      </right>
      <top/>
      <bottom style="thin">
        <color rgb="FF9D9D9C"/>
      </bottom>
      <diagonal/>
    </border>
    <border>
      <left/>
      <right style="medium">
        <color theme="2" tint="-0.749992370372631"/>
      </right>
      <top/>
      <bottom style="medium">
        <color theme="2" tint="-0.89999084444715716"/>
      </bottom>
      <diagonal/>
    </border>
    <border>
      <left/>
      <right style="medium">
        <color theme="2" tint="-0.749992370372631"/>
      </right>
      <top style="medium">
        <color theme="1"/>
      </top>
      <bottom/>
      <diagonal/>
    </border>
    <border>
      <left style="medium">
        <color theme="2" tint="-0.749992370372631"/>
      </left>
      <right/>
      <top/>
      <bottom style="medium">
        <color theme="2" tint="-0.749992370372631"/>
      </bottom>
      <diagonal/>
    </border>
    <border>
      <left style="medium">
        <color theme="1"/>
      </left>
      <right/>
      <top/>
      <bottom style="medium">
        <color theme="2" tint="-0.749992370372631"/>
      </bottom>
      <diagonal/>
    </border>
    <border>
      <left/>
      <right style="medium">
        <color theme="2" tint="-0.749992370372631"/>
      </right>
      <top/>
      <bottom style="medium">
        <color theme="2" tint="-0.749992370372631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3" borderId="0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2" fontId="7" fillId="7" borderId="0" xfId="0" applyNumberFormat="1" applyFont="1" applyFill="1" applyBorder="1" applyAlignment="1">
      <alignment horizontal="center"/>
    </xf>
    <xf numFmtId="165" fontId="7" fillId="7" borderId="0" xfId="0" applyNumberFormat="1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8" fillId="7" borderId="0" xfId="0" applyFont="1" applyFill="1" applyBorder="1"/>
    <xf numFmtId="2" fontId="8" fillId="7" borderId="0" xfId="0" applyNumberFormat="1" applyFont="1" applyFill="1" applyBorder="1"/>
    <xf numFmtId="165" fontId="8" fillId="7" borderId="0" xfId="0" applyNumberFormat="1" applyFont="1" applyFill="1" applyBorder="1"/>
    <xf numFmtId="0" fontId="7" fillId="7" borderId="0" xfId="0" applyFont="1" applyFill="1" applyBorder="1" applyAlignment="1">
      <alignment horizontal="center"/>
    </xf>
    <xf numFmtId="0" fontId="0" fillId="5" borderId="6" xfId="0" applyFill="1" applyBorder="1" applyProtection="1"/>
    <xf numFmtId="0" fontId="0" fillId="0" borderId="0" xfId="0" applyProtection="1"/>
    <xf numFmtId="0" fontId="0" fillId="5" borderId="7" xfId="0" applyFill="1" applyBorder="1" applyProtection="1"/>
    <xf numFmtId="0" fontId="0" fillId="2" borderId="7" xfId="0" applyFont="1" applyFill="1" applyBorder="1" applyProtection="1"/>
    <xf numFmtId="0" fontId="0" fillId="2" borderId="0" xfId="0" applyFill="1" applyBorder="1" applyProtection="1"/>
    <xf numFmtId="0" fontId="0" fillId="2" borderId="8" xfId="0" applyFill="1" applyBorder="1" applyProtection="1"/>
    <xf numFmtId="0" fontId="0" fillId="5" borderId="7" xfId="0" applyFill="1" applyBorder="1" applyAlignment="1" applyProtection="1">
      <alignment horizontal="center"/>
    </xf>
    <xf numFmtId="0" fontId="0" fillId="5" borderId="7" xfId="0" applyFont="1" applyFill="1" applyBorder="1" applyProtection="1"/>
    <xf numFmtId="165" fontId="0" fillId="5" borderId="7" xfId="0" applyNumberFormat="1" applyFill="1" applyBorder="1" applyProtection="1"/>
    <xf numFmtId="165" fontId="0" fillId="5" borderId="0" xfId="0" applyNumberFormat="1" applyFill="1" applyBorder="1" applyProtection="1"/>
    <xf numFmtId="165" fontId="0" fillId="5" borderId="8" xfId="0" applyNumberFormat="1" applyFill="1" applyBorder="1" applyProtection="1"/>
    <xf numFmtId="0" fontId="0" fillId="5" borderId="10" xfId="0" applyFont="1" applyFill="1" applyBorder="1" applyProtection="1"/>
    <xf numFmtId="165" fontId="0" fillId="5" borderId="10" xfId="0" applyNumberFormat="1" applyFill="1" applyBorder="1" applyProtection="1"/>
    <xf numFmtId="165" fontId="0" fillId="5" borderId="1" xfId="0" applyNumberFormat="1" applyFill="1" applyBorder="1" applyProtection="1"/>
    <xf numFmtId="165" fontId="0" fillId="5" borderId="9" xfId="0" applyNumberFormat="1" applyFill="1" applyBorder="1" applyProtection="1"/>
    <xf numFmtId="0" fontId="6" fillId="5" borderId="12" xfId="0" applyFont="1" applyFill="1" applyBorder="1" applyProtection="1"/>
    <xf numFmtId="166" fontId="9" fillId="5" borderId="12" xfId="0" applyNumberFormat="1" applyFont="1" applyFill="1" applyBorder="1" applyProtection="1"/>
    <xf numFmtId="0" fontId="9" fillId="5" borderId="12" xfId="0" applyFont="1" applyFill="1" applyBorder="1" applyProtection="1"/>
    <xf numFmtId="0" fontId="9" fillId="5" borderId="12" xfId="0" applyFont="1" applyFill="1" applyBorder="1" applyAlignment="1" applyProtection="1">
      <alignment horizontal="right"/>
    </xf>
    <xf numFmtId="0" fontId="10" fillId="5" borderId="12" xfId="0" applyFont="1" applyFill="1" applyBorder="1" applyAlignment="1" applyProtection="1">
      <alignment horizontal="center"/>
    </xf>
    <xf numFmtId="0" fontId="10" fillId="5" borderId="13" xfId="0" applyFont="1" applyFill="1" applyBorder="1" applyAlignment="1" applyProtection="1">
      <alignment horizontal="center"/>
    </xf>
    <xf numFmtId="0" fontId="1" fillId="5" borderId="14" xfId="0" applyFont="1" applyFill="1" applyBorder="1" applyAlignment="1" applyProtection="1">
      <alignment horizontal="center"/>
    </xf>
    <xf numFmtId="0" fontId="1" fillId="5" borderId="0" xfId="0" applyFont="1" applyFill="1" applyBorder="1" applyAlignment="1" applyProtection="1">
      <alignment horizontal="center"/>
    </xf>
    <xf numFmtId="0" fontId="6" fillId="5" borderId="0" xfId="0" applyFont="1" applyFill="1" applyBorder="1" applyProtection="1"/>
    <xf numFmtId="166" fontId="9" fillId="5" borderId="0" xfId="0" applyNumberFormat="1" applyFont="1" applyFill="1" applyBorder="1" applyProtection="1"/>
    <xf numFmtId="0" fontId="9" fillId="5" borderId="0" xfId="0" applyFont="1" applyFill="1" applyBorder="1" applyProtection="1"/>
    <xf numFmtId="0" fontId="9" fillId="5" borderId="0" xfId="0" applyFont="1" applyFill="1" applyBorder="1" applyAlignment="1" applyProtection="1">
      <alignment horizontal="right"/>
    </xf>
    <xf numFmtId="0" fontId="10" fillId="5" borderId="0" xfId="0" applyFont="1" applyFill="1" applyBorder="1" applyAlignment="1" applyProtection="1">
      <alignment horizontal="center"/>
    </xf>
    <xf numFmtId="0" fontId="10" fillId="5" borderId="15" xfId="0" applyFont="1" applyFill="1" applyBorder="1" applyAlignment="1" applyProtection="1">
      <alignment horizontal="center"/>
    </xf>
    <xf numFmtId="1" fontId="0" fillId="5" borderId="14" xfId="0" applyNumberFormat="1" applyFill="1" applyBorder="1" applyProtection="1"/>
    <xf numFmtId="0" fontId="0" fillId="5" borderId="0" xfId="0" applyFill="1" applyBorder="1" applyProtection="1"/>
    <xf numFmtId="2" fontId="14" fillId="5" borderId="0" xfId="0" applyNumberFormat="1" applyFont="1" applyFill="1" applyBorder="1" applyAlignment="1" applyProtection="1">
      <alignment horizontal="center"/>
    </xf>
    <xf numFmtId="165" fontId="14" fillId="5" borderId="0" xfId="0" applyNumberFormat="1" applyFont="1" applyFill="1" applyBorder="1" applyAlignment="1" applyProtection="1">
      <alignment horizontal="center"/>
    </xf>
    <xf numFmtId="0" fontId="5" fillId="2" borderId="19" xfId="0" applyFont="1" applyFill="1" applyBorder="1" applyAlignment="1" applyProtection="1">
      <alignment horizontal="center"/>
    </xf>
    <xf numFmtId="0" fontId="5" fillId="2" borderId="21" xfId="0" applyFont="1" applyFill="1" applyBorder="1" applyAlignment="1" applyProtection="1">
      <alignment horizontal="center"/>
    </xf>
    <xf numFmtId="2" fontId="15" fillId="6" borderId="0" xfId="0" applyNumberFormat="1" applyFont="1" applyFill="1" applyBorder="1" applyProtection="1"/>
    <xf numFmtId="0" fontId="16" fillId="5" borderId="0" xfId="0" applyFont="1" applyFill="1" applyBorder="1" applyAlignment="1" applyProtection="1">
      <alignment horizontal="right"/>
    </xf>
    <xf numFmtId="165" fontId="15" fillId="6" borderId="0" xfId="0" applyNumberFormat="1" applyFont="1" applyFill="1" applyBorder="1" applyAlignment="1" applyProtection="1">
      <alignment horizontal="right"/>
    </xf>
    <xf numFmtId="165" fontId="15" fillId="6" borderId="15" xfId="0" applyNumberFormat="1" applyFont="1" applyFill="1" applyBorder="1" applyAlignment="1" applyProtection="1">
      <alignment horizontal="right"/>
    </xf>
    <xf numFmtId="0" fontId="6" fillId="5" borderId="0" xfId="0" applyFont="1" applyFill="1" applyBorder="1" applyAlignment="1" applyProtection="1">
      <alignment horizontal="right"/>
    </xf>
    <xf numFmtId="165" fontId="6" fillId="6" borderId="0" xfId="0" applyNumberFormat="1" applyFont="1" applyFill="1" applyBorder="1" applyAlignment="1" applyProtection="1">
      <alignment horizontal="right"/>
    </xf>
    <xf numFmtId="165" fontId="6" fillId="6" borderId="15" xfId="0" applyNumberFormat="1" applyFont="1" applyFill="1" applyBorder="1" applyAlignment="1" applyProtection="1">
      <alignment horizontal="right"/>
    </xf>
    <xf numFmtId="166" fontId="9" fillId="5" borderId="15" xfId="0" applyNumberFormat="1" applyFont="1" applyFill="1" applyBorder="1" applyProtection="1"/>
    <xf numFmtId="0" fontId="10" fillId="5" borderId="0" xfId="0" applyFont="1" applyFill="1" applyBorder="1" applyAlignment="1" applyProtection="1">
      <alignment horizontal="right"/>
    </xf>
    <xf numFmtId="2" fontId="9" fillId="5" borderId="0" xfId="0" applyNumberFormat="1" applyFont="1" applyFill="1" applyBorder="1" applyProtection="1"/>
    <xf numFmtId="165" fontId="9" fillId="5" borderId="0" xfId="0" applyNumberFormat="1" applyFont="1" applyFill="1" applyBorder="1" applyProtection="1"/>
    <xf numFmtId="0" fontId="1" fillId="0" borderId="0" xfId="0" applyFont="1" applyFill="1" applyAlignment="1" applyProtection="1">
      <alignment horizontal="center"/>
    </xf>
    <xf numFmtId="0" fontId="5" fillId="5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center"/>
    </xf>
    <xf numFmtId="1" fontId="5" fillId="6" borderId="0" xfId="0" applyNumberFormat="1" applyFont="1" applyFill="1" applyBorder="1" applyProtection="1"/>
    <xf numFmtId="165" fontId="5" fillId="6" borderId="0" xfId="0" applyNumberFormat="1" applyFont="1" applyFill="1" applyBorder="1" applyProtection="1"/>
    <xf numFmtId="165" fontId="5" fillId="6" borderId="20" xfId="0" applyNumberFormat="1" applyFont="1" applyFill="1" applyBorder="1" applyProtection="1"/>
    <xf numFmtId="165" fontId="5" fillId="6" borderId="15" xfId="0" applyNumberFormat="1" applyFont="1" applyFill="1" applyBorder="1" applyProtection="1"/>
    <xf numFmtId="165" fontId="17" fillId="6" borderId="0" xfId="0" applyNumberFormat="1" applyFont="1" applyFill="1" applyBorder="1" applyProtection="1"/>
    <xf numFmtId="165" fontId="17" fillId="6" borderId="15" xfId="0" applyNumberFormat="1" applyFont="1" applyFill="1" applyBorder="1" applyProtection="1"/>
    <xf numFmtId="1" fontId="17" fillId="6" borderId="0" xfId="0" applyNumberFormat="1" applyFont="1" applyFill="1" applyBorder="1" applyProtection="1"/>
    <xf numFmtId="166" fontId="10" fillId="5" borderId="0" xfId="0" applyNumberFormat="1" applyFont="1" applyFill="1" applyBorder="1" applyProtection="1"/>
    <xf numFmtId="166" fontId="10" fillId="5" borderId="15" xfId="0" applyNumberFormat="1" applyFont="1" applyFill="1" applyBorder="1" applyProtection="1"/>
    <xf numFmtId="0" fontId="9" fillId="5" borderId="15" xfId="0" applyFont="1" applyFill="1" applyBorder="1" applyProtection="1"/>
    <xf numFmtId="164" fontId="10" fillId="5" borderId="0" xfId="0" applyNumberFormat="1" applyFont="1" applyFill="1" applyBorder="1" applyProtection="1"/>
    <xf numFmtId="164" fontId="10" fillId="5" borderId="15" xfId="0" applyNumberFormat="1" applyFont="1" applyFill="1" applyBorder="1" applyProtection="1"/>
    <xf numFmtId="164" fontId="9" fillId="5" borderId="0" xfId="0" applyNumberFormat="1" applyFont="1" applyFill="1" applyBorder="1" applyProtection="1"/>
    <xf numFmtId="164" fontId="9" fillId="5" borderId="15" xfId="0" applyNumberFormat="1" applyFont="1" applyFill="1" applyBorder="1" applyProtection="1"/>
    <xf numFmtId="1" fontId="0" fillId="5" borderId="16" xfId="0" applyNumberFormat="1" applyFill="1" applyBorder="1" applyProtection="1"/>
    <xf numFmtId="0" fontId="6" fillId="5" borderId="17" xfId="0" applyFont="1" applyFill="1" applyBorder="1" applyProtection="1"/>
    <xf numFmtId="2" fontId="15" fillId="6" borderId="17" xfId="0" applyNumberFormat="1" applyFont="1" applyFill="1" applyBorder="1" applyProtection="1"/>
    <xf numFmtId="0" fontId="9" fillId="5" borderId="17" xfId="0" applyFont="1" applyFill="1" applyBorder="1" applyProtection="1"/>
    <xf numFmtId="0" fontId="9" fillId="5" borderId="17" xfId="0" applyFont="1" applyFill="1" applyBorder="1" applyAlignment="1" applyProtection="1">
      <alignment horizontal="right"/>
    </xf>
    <xf numFmtId="164" fontId="9" fillId="5" borderId="17" xfId="0" applyNumberFormat="1" applyFont="1" applyFill="1" applyBorder="1" applyProtection="1"/>
    <xf numFmtId="164" fontId="9" fillId="5" borderId="18" xfId="0" applyNumberFormat="1" applyFont="1" applyFill="1" applyBorder="1" applyProtection="1"/>
    <xf numFmtId="1" fontId="0" fillId="0" borderId="0" xfId="0" applyNumberFormat="1" applyProtection="1"/>
    <xf numFmtId="0" fontId="6" fillId="0" borderId="0" xfId="0" applyFont="1" applyProtection="1"/>
    <xf numFmtId="2" fontId="9" fillId="0" borderId="0" xfId="0" applyNumberFormat="1" applyFont="1" applyProtection="1"/>
    <xf numFmtId="165" fontId="9" fillId="0" borderId="0" xfId="0" applyNumberFormat="1" applyFont="1" applyProtection="1"/>
    <xf numFmtId="0" fontId="9" fillId="0" borderId="0" xfId="0" applyFont="1" applyProtection="1"/>
    <xf numFmtId="0" fontId="9" fillId="0" borderId="0" xfId="0" applyFont="1" applyAlignment="1" applyProtection="1">
      <alignment horizontal="right"/>
    </xf>
    <xf numFmtId="0" fontId="0" fillId="5" borderId="30" xfId="0" applyFont="1" applyFill="1" applyBorder="1" applyAlignment="1" applyProtection="1">
      <alignment horizontal="right"/>
    </xf>
    <xf numFmtId="0" fontId="0" fillId="5" borderId="34" xfId="0" applyFont="1" applyFill="1" applyBorder="1" applyAlignment="1" applyProtection="1">
      <alignment horizontal="right"/>
    </xf>
    <xf numFmtId="0" fontId="0" fillId="2" borderId="6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35" xfId="0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0" fillId="4" borderId="36" xfId="0" applyFill="1" applyBorder="1" applyAlignment="1" applyProtection="1">
      <alignment horizontal="center"/>
    </xf>
    <xf numFmtId="0" fontId="1" fillId="5" borderId="34" xfId="0" applyFont="1" applyFill="1" applyBorder="1" applyAlignment="1" applyProtection="1">
      <alignment horizontal="right"/>
    </xf>
    <xf numFmtId="1" fontId="0" fillId="5" borderId="24" xfId="0" applyNumberFormat="1" applyFill="1" applyBorder="1" applyProtection="1"/>
    <xf numFmtId="2" fontId="0" fillId="6" borderId="25" xfId="0" applyNumberFormat="1" applyFill="1" applyBorder="1" applyProtection="1"/>
    <xf numFmtId="2" fontId="0" fillId="6" borderId="37" xfId="0" applyNumberFormat="1" applyFill="1" applyBorder="1" applyProtection="1"/>
    <xf numFmtId="1" fontId="0" fillId="5" borderId="26" xfId="0" applyNumberFormat="1" applyFill="1" applyBorder="1" applyProtection="1"/>
    <xf numFmtId="2" fontId="0" fillId="6" borderId="22" xfId="0" applyNumberFormat="1" applyFill="1" applyBorder="1" applyProtection="1"/>
    <xf numFmtId="2" fontId="0" fillId="6" borderId="38" xfId="0" applyNumberFormat="1" applyFill="1" applyBorder="1" applyProtection="1"/>
    <xf numFmtId="1" fontId="0" fillId="5" borderId="27" xfId="0" applyNumberFormat="1" applyFill="1" applyBorder="1" applyProtection="1"/>
    <xf numFmtId="2" fontId="0" fillId="6" borderId="0" xfId="0" applyNumberFormat="1" applyFill="1" applyBorder="1" applyProtection="1"/>
    <xf numFmtId="2" fontId="0" fillId="6" borderId="36" xfId="0" applyNumberFormat="1" applyFill="1" applyBorder="1" applyProtection="1"/>
    <xf numFmtId="1" fontId="0" fillId="5" borderId="28" xfId="0" applyNumberFormat="1" applyFill="1" applyBorder="1" applyProtection="1"/>
    <xf numFmtId="2" fontId="0" fillId="6" borderId="29" xfId="0" applyNumberFormat="1" applyFill="1" applyBorder="1" applyProtection="1"/>
    <xf numFmtId="2" fontId="0" fillId="6" borderId="39" xfId="0" applyNumberFormat="1" applyFill="1" applyBorder="1" applyProtection="1"/>
    <xf numFmtId="165" fontId="0" fillId="5" borderId="36" xfId="0" applyNumberFormat="1" applyFill="1" applyBorder="1" applyProtection="1"/>
    <xf numFmtId="165" fontId="0" fillId="6" borderId="25" xfId="0" applyNumberFormat="1" applyFill="1" applyBorder="1" applyProtection="1"/>
    <xf numFmtId="165" fontId="0" fillId="6" borderId="37" xfId="0" applyNumberFormat="1" applyFill="1" applyBorder="1" applyProtection="1"/>
    <xf numFmtId="1" fontId="0" fillId="5" borderId="26" xfId="0" applyNumberFormat="1" applyFill="1" applyBorder="1" applyAlignment="1" applyProtection="1">
      <alignment vertical="center"/>
    </xf>
    <xf numFmtId="165" fontId="0" fillId="6" borderId="22" xfId="0" applyNumberFormat="1" applyFill="1" applyBorder="1" applyProtection="1"/>
    <xf numFmtId="165" fontId="0" fillId="6" borderId="0" xfId="0" applyNumberFormat="1" applyFill="1" applyBorder="1" applyProtection="1"/>
    <xf numFmtId="165" fontId="0" fillId="6" borderId="38" xfId="0" applyNumberFormat="1" applyFill="1" applyBorder="1" applyProtection="1"/>
    <xf numFmtId="165" fontId="0" fillId="5" borderId="27" xfId="0" applyNumberFormat="1" applyFill="1" applyBorder="1" applyProtection="1"/>
    <xf numFmtId="165" fontId="0" fillId="6" borderId="23" xfId="0" applyNumberFormat="1" applyFill="1" applyBorder="1" applyProtection="1"/>
    <xf numFmtId="165" fontId="0" fillId="6" borderId="36" xfId="0" applyNumberFormat="1" applyFill="1" applyBorder="1" applyProtection="1"/>
    <xf numFmtId="165" fontId="0" fillId="5" borderId="28" xfId="0" applyNumberFormat="1" applyFill="1" applyBorder="1" applyProtection="1"/>
    <xf numFmtId="165" fontId="0" fillId="6" borderId="29" xfId="0" applyNumberFormat="1" applyFill="1" applyBorder="1" applyProtection="1"/>
    <xf numFmtId="165" fontId="0" fillId="6" borderId="39" xfId="0" applyNumberFormat="1" applyFill="1" applyBorder="1" applyProtection="1"/>
    <xf numFmtId="0" fontId="0" fillId="5" borderId="0" xfId="0" applyFont="1" applyFill="1" applyBorder="1" applyProtection="1"/>
    <xf numFmtId="0" fontId="0" fillId="5" borderId="36" xfId="0" applyFont="1" applyFill="1" applyBorder="1" applyProtection="1"/>
    <xf numFmtId="2" fontId="0" fillId="6" borderId="11" xfId="0" applyNumberFormat="1" applyFill="1" applyBorder="1" applyProtection="1"/>
    <xf numFmtId="2" fontId="0" fillId="6" borderId="12" xfId="0" applyNumberFormat="1" applyFill="1" applyBorder="1" applyProtection="1"/>
    <xf numFmtId="2" fontId="0" fillId="6" borderId="40" xfId="0" applyNumberFormat="1" applyFill="1" applyBorder="1" applyProtection="1"/>
    <xf numFmtId="0" fontId="0" fillId="5" borderId="41" xfId="0" applyFont="1" applyFill="1" applyBorder="1" applyAlignment="1" applyProtection="1">
      <alignment horizontal="right"/>
    </xf>
    <xf numFmtId="165" fontId="0" fillId="6" borderId="42" xfId="0" applyNumberFormat="1" applyFill="1" applyBorder="1" applyProtection="1"/>
    <xf numFmtId="165" fontId="0" fillId="6" borderId="19" xfId="0" applyNumberFormat="1" applyFill="1" applyBorder="1" applyProtection="1"/>
    <xf numFmtId="165" fontId="0" fillId="6" borderId="43" xfId="0" applyNumberFormat="1" applyFill="1" applyBorder="1" applyProtection="1"/>
    <xf numFmtId="0" fontId="0" fillId="0" borderId="0" xfId="0" applyAlignment="1" applyProtection="1">
      <alignment horizontal="right"/>
    </xf>
    <xf numFmtId="164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Protection="1"/>
    <xf numFmtId="0" fontId="0" fillId="4" borderId="2" xfId="0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0" fontId="0" fillId="4" borderId="10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0" fontId="0" fillId="4" borderId="9" xfId="0" applyFill="1" applyBorder="1" applyAlignment="1" applyProtection="1">
      <alignment horizontal="center"/>
    </xf>
    <xf numFmtId="0" fontId="0" fillId="4" borderId="7" xfId="0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0" fillId="4" borderId="8" xfId="0" applyFill="1" applyBorder="1" applyAlignment="1" applyProtection="1">
      <alignment horizontal="center"/>
    </xf>
    <xf numFmtId="0" fontId="0" fillId="3" borderId="7" xfId="0" applyFont="1" applyFill="1" applyBorder="1" applyAlignment="1" applyProtection="1">
      <alignment horizontal="center"/>
      <protection locked="0"/>
    </xf>
    <xf numFmtId="0" fontId="0" fillId="3" borderId="0" xfId="0" applyFont="1" applyFill="1" applyBorder="1" applyAlignment="1" applyProtection="1">
      <alignment horizont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</xf>
    <xf numFmtId="0" fontId="4" fillId="4" borderId="12" xfId="0" applyFont="1" applyFill="1" applyBorder="1" applyAlignment="1" applyProtection="1">
      <alignment horizontal="center"/>
    </xf>
    <xf numFmtId="0" fontId="11" fillId="4" borderId="0" xfId="0" applyFont="1" applyFill="1" applyBorder="1" applyAlignment="1" applyProtection="1">
      <alignment horizontal="center"/>
    </xf>
    <xf numFmtId="0" fontId="11" fillId="4" borderId="15" xfId="0" applyFont="1" applyFill="1" applyBorder="1" applyAlignment="1" applyProtection="1">
      <alignment horizontal="center"/>
    </xf>
    <xf numFmtId="0" fontId="13" fillId="4" borderId="0" xfId="0" applyFont="1" applyFill="1" applyBorder="1" applyAlignment="1" applyProtection="1">
      <alignment horizontal="center"/>
    </xf>
    <xf numFmtId="0" fontId="13" fillId="4" borderId="15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17" xfId="0" applyFont="1" applyFill="1" applyBorder="1" applyAlignment="1" applyProtection="1">
      <alignment horizontal="center"/>
    </xf>
    <xf numFmtId="0" fontId="2" fillId="4" borderId="31" xfId="0" applyFont="1" applyFill="1" applyBorder="1" applyAlignment="1" applyProtection="1">
      <alignment horizontal="center"/>
    </xf>
    <xf numFmtId="0" fontId="2" fillId="4" borderId="32" xfId="0" applyFont="1" applyFill="1" applyBorder="1" applyAlignment="1" applyProtection="1">
      <alignment horizontal="center"/>
    </xf>
    <xf numFmtId="0" fontId="2" fillId="4" borderId="33" xfId="0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D9D9C"/>
      <color rgb="FFD0D0D0"/>
      <color rgb="FF60A176"/>
      <color rgb="FFA5CA57"/>
      <color rgb="FFC8DD98"/>
      <color rgb="FFB0CA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95249</xdr:colOff>
      <xdr:row>0</xdr:row>
      <xdr:rowOff>180975</xdr:rowOff>
    </xdr:from>
    <xdr:to>
      <xdr:col>16</xdr:col>
      <xdr:colOff>571500</xdr:colOff>
      <xdr:row>29</xdr:row>
      <xdr:rowOff>28575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525124" y="180975"/>
          <a:ext cx="4286251" cy="541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600" b="0" cap="small" baseline="0">
              <a:solidFill>
                <a:srgbClr val="60A176"/>
              </a:solidFill>
            </a:rPr>
            <a:t>MS-Excel tool CFAcoop</a:t>
          </a:r>
        </a:p>
        <a:p>
          <a:endParaRPr lang="de-DE" sz="1200"/>
        </a:p>
        <a:p>
          <a:r>
            <a:rPr lang="de-DE" sz="1200"/>
            <a:t>This</a:t>
          </a:r>
          <a:r>
            <a:rPr lang="de-DE" sz="1200" baseline="0"/>
            <a:t> MS-Excel sheet can be used to analyze clonogenic survival data by linear regression of log-transformed colony count data. Unlike for plating efficiency-based approaches, the phenomenon of cellular cooperation is integrated in the analysis workflow as it accounts for the potential inconstancy of plating efficiencies.</a:t>
          </a:r>
        </a:p>
        <a:p>
          <a:endParaRPr lang="de-DE" sz="1200" baseline="0"/>
        </a:p>
        <a:p>
          <a:r>
            <a:rPr lang="de-DE" sz="1200" baseline="0"/>
            <a:t>In this document, data input is only possible in any cell highlighted in </a:t>
          </a:r>
          <a:r>
            <a:rPr lang="de-DE" sz="1200" b="1" baseline="0">
              <a:solidFill>
                <a:srgbClr val="A5CA57"/>
              </a:solidFill>
            </a:rPr>
            <a:t>light green</a:t>
          </a:r>
          <a:r>
            <a:rPr lang="de-DE" sz="1200" baseline="0"/>
            <a:t>. </a:t>
          </a:r>
        </a:p>
        <a:p>
          <a:endParaRPr lang="de-DE" sz="1200" baseline="0"/>
        </a:p>
        <a:p>
          <a:r>
            <a:rPr lang="de-DE" sz="1200" baseline="0"/>
            <a:t>In the </a:t>
          </a:r>
          <a:r>
            <a:rPr lang="de-DE" sz="1200" u="sng" baseline="0"/>
            <a:t>first sheet</a:t>
          </a:r>
          <a:r>
            <a:rPr lang="de-DE" sz="1200" u="none" baseline="0"/>
            <a:t> </a:t>
          </a:r>
          <a:r>
            <a:rPr lang="de-DE" sz="1200" baseline="0"/>
            <a:t>("</a:t>
          </a:r>
          <a:r>
            <a:rPr lang="de-DE" sz="1200" b="1" baseline="0"/>
            <a:t>basic information</a:t>
          </a:r>
          <a:r>
            <a:rPr lang="de-DE" sz="1200" baseline="0"/>
            <a:t>") the following is entered:</a:t>
          </a:r>
        </a:p>
        <a:p>
          <a:endParaRPr lang="de-DE" sz="1200" baseline="0"/>
        </a:p>
        <a:p>
          <a:r>
            <a:rPr lang="de-DE" sz="1200" baseline="0"/>
            <a:t>- experiment name</a:t>
          </a:r>
        </a:p>
        <a:p>
          <a:r>
            <a:rPr lang="de-DE" sz="1200" baseline="0"/>
            <a:t>- up to nine different treatment conditions </a:t>
          </a:r>
        </a:p>
        <a:p>
          <a:r>
            <a:rPr lang="de-DE" sz="1200" baseline="0"/>
            <a:t>- numbers of seeded cells (up to twelve S-values) for each treatment. Please make sure that any S-value where no colonies were obtained in any replicate is excluded from the analysis before entering your data. Otherwise, log-transformation will not work.</a:t>
          </a:r>
        </a:p>
        <a:p>
          <a:endParaRPr lang="de-DE" sz="1200" baseline="0"/>
        </a:p>
        <a:p>
          <a:r>
            <a:rPr lang="de-DE" sz="1200" baseline="0"/>
            <a:t>The number of counted colonies (C) at the given S-values is entered in the </a:t>
          </a:r>
          <a:r>
            <a:rPr lang="de-DE" sz="1200" u="sng" baseline="0"/>
            <a:t>second sheet</a:t>
          </a:r>
          <a:r>
            <a:rPr lang="de-DE" sz="1200" baseline="0"/>
            <a:t> ("</a:t>
          </a:r>
          <a:r>
            <a:rPr lang="de-DE" sz="1200" b="1" baseline="0"/>
            <a:t>data input"</a:t>
          </a:r>
          <a:r>
            <a:rPr lang="de-DE" sz="1200" baseline="0"/>
            <a:t>; up to eight biological replicates).</a:t>
          </a:r>
        </a:p>
        <a:p>
          <a:endParaRPr lang="de-DE" sz="1200" baseline="0"/>
        </a:p>
        <a:p>
          <a:r>
            <a:rPr lang="de-DE" sz="1200" baseline="0"/>
            <a:t>The calculated survival data for C = 20 are summarized in the </a:t>
          </a:r>
          <a:r>
            <a:rPr lang="de-DE" sz="1200" u="sng" baseline="0"/>
            <a:t>third sheet</a:t>
          </a:r>
          <a:r>
            <a:rPr lang="de-DE" sz="1200" baseline="0"/>
            <a:t> ("</a:t>
          </a:r>
          <a:r>
            <a:rPr lang="de-DE" sz="1200" b="1" baseline="0"/>
            <a:t>results</a:t>
          </a:r>
          <a:r>
            <a:rPr lang="de-DE" sz="1200" baseline="0"/>
            <a:t>").</a:t>
          </a:r>
        </a:p>
        <a:p>
          <a:endParaRPr lang="de-DE" sz="1100" baseline="0"/>
        </a:p>
        <a:p>
          <a:endParaRPr lang="de-DE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0A176"/>
  </sheetPr>
  <dimension ref="A1:K31"/>
  <sheetViews>
    <sheetView tabSelected="1" zoomScaleNormal="100" workbookViewId="0">
      <selection activeCell="B2" sqref="B2:K2"/>
    </sheetView>
  </sheetViews>
  <sheetFormatPr baseColWidth="10" defaultColWidth="11.42578125" defaultRowHeight="15"/>
  <cols>
    <col min="1" max="1" width="23.42578125" style="23" bestFit="1" customWidth="1"/>
    <col min="2" max="11" width="13.28515625" style="23" customWidth="1"/>
    <col min="12" max="16384" width="11.42578125" style="23"/>
  </cols>
  <sheetData>
    <row r="1" spans="1:11" ht="15.75" thickBot="1">
      <c r="A1" s="22"/>
      <c r="B1" s="144" t="s">
        <v>0</v>
      </c>
      <c r="C1" s="145"/>
      <c r="D1" s="145"/>
      <c r="E1" s="145"/>
      <c r="F1" s="145"/>
      <c r="G1" s="145"/>
      <c r="H1" s="145"/>
      <c r="I1" s="145"/>
      <c r="J1" s="145"/>
      <c r="K1" s="146"/>
    </row>
    <row r="2" spans="1:11">
      <c r="A2" s="24"/>
      <c r="B2" s="153" t="s">
        <v>39</v>
      </c>
      <c r="C2" s="154"/>
      <c r="D2" s="154"/>
      <c r="E2" s="154"/>
      <c r="F2" s="154"/>
      <c r="G2" s="154"/>
      <c r="H2" s="154"/>
      <c r="I2" s="154"/>
      <c r="J2" s="154"/>
      <c r="K2" s="155"/>
    </row>
    <row r="3" spans="1:11" ht="15.75" thickBot="1">
      <c r="A3" s="24"/>
      <c r="B3" s="147" t="s">
        <v>2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1:11">
      <c r="A4" s="24"/>
      <c r="B4" s="25" t="s">
        <v>1</v>
      </c>
      <c r="C4" s="26" t="s">
        <v>30</v>
      </c>
      <c r="D4" s="26" t="s">
        <v>31</v>
      </c>
      <c r="E4" s="26" t="s">
        <v>32</v>
      </c>
      <c r="F4" s="26" t="s">
        <v>33</v>
      </c>
      <c r="G4" s="26" t="s">
        <v>34</v>
      </c>
      <c r="H4" s="26" t="s">
        <v>35</v>
      </c>
      <c r="I4" s="26" t="s">
        <v>36</v>
      </c>
      <c r="J4" s="26" t="s">
        <v>37</v>
      </c>
      <c r="K4" s="27" t="s">
        <v>38</v>
      </c>
    </row>
    <row r="5" spans="1:11">
      <c r="A5" s="24"/>
      <c r="B5" s="28">
        <v>0</v>
      </c>
      <c r="C5" s="1"/>
      <c r="D5" s="1"/>
      <c r="E5" s="1"/>
      <c r="F5" s="1"/>
      <c r="G5" s="1"/>
      <c r="H5" s="1"/>
      <c r="I5" s="1"/>
      <c r="J5" s="1"/>
      <c r="K5" s="2"/>
    </row>
    <row r="6" spans="1:11" ht="15.75" thickBot="1">
      <c r="A6" s="24"/>
      <c r="B6" s="150" t="s">
        <v>29</v>
      </c>
      <c r="C6" s="151"/>
      <c r="D6" s="151"/>
      <c r="E6" s="151"/>
      <c r="F6" s="151"/>
      <c r="G6" s="151"/>
      <c r="H6" s="151"/>
      <c r="I6" s="151"/>
      <c r="J6" s="151"/>
      <c r="K6" s="152"/>
    </row>
    <row r="7" spans="1:11">
      <c r="A7" s="29" t="s">
        <v>13</v>
      </c>
      <c r="B7" s="6"/>
      <c r="C7" s="7"/>
      <c r="D7" s="7"/>
      <c r="E7" s="7"/>
      <c r="F7" s="7"/>
      <c r="G7" s="7"/>
      <c r="H7" s="7"/>
      <c r="I7" s="7"/>
      <c r="J7" s="7"/>
      <c r="K7" s="8"/>
    </row>
    <row r="8" spans="1:11">
      <c r="A8" s="29" t="s">
        <v>3</v>
      </c>
      <c r="B8" s="9"/>
      <c r="C8" s="3"/>
      <c r="D8" s="3"/>
      <c r="E8" s="3"/>
      <c r="F8" s="3"/>
      <c r="G8" s="3"/>
      <c r="H8" s="3"/>
      <c r="I8" s="3"/>
      <c r="J8" s="3"/>
      <c r="K8" s="10"/>
    </row>
    <row r="9" spans="1:11">
      <c r="A9" s="29" t="s">
        <v>4</v>
      </c>
      <c r="B9" s="9"/>
      <c r="C9" s="3"/>
      <c r="D9" s="3"/>
      <c r="E9" s="3"/>
      <c r="F9" s="3"/>
      <c r="G9" s="3"/>
      <c r="H9" s="3"/>
      <c r="I9" s="3"/>
      <c r="J9" s="3"/>
      <c r="K9" s="10"/>
    </row>
    <row r="10" spans="1:11">
      <c r="A10" s="29" t="s">
        <v>5</v>
      </c>
      <c r="B10" s="9"/>
      <c r="C10" s="3"/>
      <c r="D10" s="3"/>
      <c r="E10" s="3"/>
      <c r="F10" s="3"/>
      <c r="G10" s="3"/>
      <c r="H10" s="3"/>
      <c r="I10" s="3"/>
      <c r="J10" s="3"/>
      <c r="K10" s="10"/>
    </row>
    <row r="11" spans="1:11">
      <c r="A11" s="29" t="s">
        <v>6</v>
      </c>
      <c r="B11" s="9"/>
      <c r="C11" s="3"/>
      <c r="D11" s="3"/>
      <c r="E11" s="3"/>
      <c r="F11" s="3"/>
      <c r="G11" s="3"/>
      <c r="H11" s="3"/>
      <c r="I11" s="3"/>
      <c r="J11" s="3"/>
      <c r="K11" s="10"/>
    </row>
    <row r="12" spans="1:11">
      <c r="A12" s="29" t="s">
        <v>7</v>
      </c>
      <c r="B12" s="9"/>
      <c r="C12" s="3"/>
      <c r="D12" s="3"/>
      <c r="E12" s="3"/>
      <c r="F12" s="3"/>
      <c r="G12" s="3"/>
      <c r="H12" s="3"/>
      <c r="I12" s="3"/>
      <c r="J12" s="3"/>
      <c r="K12" s="10"/>
    </row>
    <row r="13" spans="1:11">
      <c r="A13" s="29" t="s">
        <v>8</v>
      </c>
      <c r="B13" s="9"/>
      <c r="C13" s="3"/>
      <c r="D13" s="3"/>
      <c r="E13" s="3"/>
      <c r="F13" s="3"/>
      <c r="G13" s="3"/>
      <c r="H13" s="3"/>
      <c r="I13" s="3"/>
      <c r="J13" s="3"/>
      <c r="K13" s="10"/>
    </row>
    <row r="14" spans="1:11">
      <c r="A14" s="29" t="s">
        <v>9</v>
      </c>
      <c r="B14" s="9"/>
      <c r="C14" s="3"/>
      <c r="D14" s="3"/>
      <c r="E14" s="3"/>
      <c r="F14" s="3"/>
      <c r="G14" s="3"/>
      <c r="H14" s="3"/>
      <c r="I14" s="3"/>
      <c r="J14" s="3"/>
      <c r="K14" s="10"/>
    </row>
    <row r="15" spans="1:11">
      <c r="A15" s="29" t="s">
        <v>10</v>
      </c>
      <c r="B15" s="9"/>
      <c r="C15" s="3"/>
      <c r="D15" s="3"/>
      <c r="E15" s="3"/>
      <c r="F15" s="3"/>
      <c r="G15" s="3"/>
      <c r="H15" s="3"/>
      <c r="I15" s="3"/>
      <c r="J15" s="3"/>
      <c r="K15" s="10"/>
    </row>
    <row r="16" spans="1:11">
      <c r="A16" s="29" t="s">
        <v>11</v>
      </c>
      <c r="B16" s="9"/>
      <c r="C16" s="3"/>
      <c r="D16" s="3"/>
      <c r="E16" s="3"/>
      <c r="F16" s="3"/>
      <c r="G16" s="3"/>
      <c r="H16" s="3"/>
      <c r="I16" s="3"/>
      <c r="J16" s="3"/>
      <c r="K16" s="10"/>
    </row>
    <row r="17" spans="1:11">
      <c r="A17" s="29" t="s">
        <v>12</v>
      </c>
      <c r="B17" s="9"/>
      <c r="C17" s="3"/>
      <c r="D17" s="3"/>
      <c r="E17" s="3"/>
      <c r="F17" s="3"/>
      <c r="G17" s="3"/>
      <c r="H17" s="3"/>
      <c r="I17" s="3"/>
      <c r="J17" s="3"/>
      <c r="K17" s="10"/>
    </row>
    <row r="18" spans="1:11" ht="15.75" thickBot="1">
      <c r="A18" s="29" t="s">
        <v>14</v>
      </c>
      <c r="B18" s="11"/>
      <c r="C18" s="12"/>
      <c r="D18" s="12"/>
      <c r="E18" s="12"/>
      <c r="F18" s="12"/>
      <c r="G18" s="12"/>
      <c r="H18" s="12"/>
      <c r="I18" s="12"/>
      <c r="J18" s="12"/>
      <c r="K18" s="13"/>
    </row>
    <row r="19" spans="1:11" ht="15.75" thickBot="1">
      <c r="A19" s="29"/>
      <c r="B19" s="147" t="s">
        <v>15</v>
      </c>
      <c r="C19" s="148"/>
      <c r="D19" s="148"/>
      <c r="E19" s="148"/>
      <c r="F19" s="148"/>
      <c r="G19" s="148"/>
      <c r="H19" s="148"/>
      <c r="I19" s="148"/>
      <c r="J19" s="148"/>
      <c r="K19" s="149"/>
    </row>
    <row r="20" spans="1:11">
      <c r="A20" s="29" t="s">
        <v>13</v>
      </c>
      <c r="B20" s="30" t="str">
        <f>IF(ISNUMBER(B7),LOG(B7),"")</f>
        <v/>
      </c>
      <c r="C20" s="31" t="str">
        <f t="shared" ref="C20:K20" si="0">IF(ISNUMBER(C7),LOG(C7),"")</f>
        <v/>
      </c>
      <c r="D20" s="31" t="str">
        <f t="shared" ref="D20:D29" si="1">IF(ISNUMBER(D7),LOG(D7),"")</f>
        <v/>
      </c>
      <c r="E20" s="31" t="str">
        <f t="shared" si="0"/>
        <v/>
      </c>
      <c r="F20" s="31" t="str">
        <f t="shared" si="0"/>
        <v/>
      </c>
      <c r="G20" s="31" t="str">
        <f t="shared" si="0"/>
        <v/>
      </c>
      <c r="H20" s="31" t="str">
        <f t="shared" si="0"/>
        <v/>
      </c>
      <c r="I20" s="31" t="str">
        <f t="shared" si="0"/>
        <v/>
      </c>
      <c r="J20" s="31" t="str">
        <f t="shared" si="0"/>
        <v/>
      </c>
      <c r="K20" s="32" t="str">
        <f t="shared" si="0"/>
        <v/>
      </c>
    </row>
    <row r="21" spans="1:11">
      <c r="A21" s="29" t="s">
        <v>3</v>
      </c>
      <c r="B21" s="30" t="str">
        <f t="shared" ref="B21:K30" si="2">IF(ISNUMBER(B8),LOG(B8),"")</f>
        <v/>
      </c>
      <c r="C21" s="31" t="str">
        <f t="shared" si="2"/>
        <v/>
      </c>
      <c r="D21" s="31" t="str">
        <f t="shared" si="1"/>
        <v/>
      </c>
      <c r="E21" s="31" t="str">
        <f t="shared" si="2"/>
        <v/>
      </c>
      <c r="F21" s="31" t="str">
        <f t="shared" si="2"/>
        <v/>
      </c>
      <c r="G21" s="31" t="str">
        <f t="shared" si="2"/>
        <v/>
      </c>
      <c r="H21" s="31" t="str">
        <f t="shared" si="2"/>
        <v/>
      </c>
      <c r="I21" s="31" t="str">
        <f t="shared" si="2"/>
        <v/>
      </c>
      <c r="J21" s="31" t="str">
        <f t="shared" si="2"/>
        <v/>
      </c>
      <c r="K21" s="32" t="str">
        <f t="shared" si="2"/>
        <v/>
      </c>
    </row>
    <row r="22" spans="1:11">
      <c r="A22" s="29" t="s">
        <v>4</v>
      </c>
      <c r="B22" s="30" t="str">
        <f t="shared" si="2"/>
        <v/>
      </c>
      <c r="C22" s="31" t="str">
        <f t="shared" si="2"/>
        <v/>
      </c>
      <c r="D22" s="31" t="str">
        <f t="shared" si="1"/>
        <v/>
      </c>
      <c r="E22" s="31" t="str">
        <f t="shared" si="2"/>
        <v/>
      </c>
      <c r="F22" s="31" t="str">
        <f t="shared" si="2"/>
        <v/>
      </c>
      <c r="G22" s="31" t="str">
        <f t="shared" si="2"/>
        <v/>
      </c>
      <c r="H22" s="31" t="str">
        <f t="shared" si="2"/>
        <v/>
      </c>
      <c r="I22" s="31" t="str">
        <f t="shared" si="2"/>
        <v/>
      </c>
      <c r="J22" s="31" t="str">
        <f t="shared" si="2"/>
        <v/>
      </c>
      <c r="K22" s="32" t="str">
        <f t="shared" si="2"/>
        <v/>
      </c>
    </row>
    <row r="23" spans="1:11">
      <c r="A23" s="29" t="s">
        <v>5</v>
      </c>
      <c r="B23" s="30" t="str">
        <f t="shared" si="2"/>
        <v/>
      </c>
      <c r="C23" s="31" t="str">
        <f t="shared" si="2"/>
        <v/>
      </c>
      <c r="D23" s="31" t="str">
        <f t="shared" si="1"/>
        <v/>
      </c>
      <c r="E23" s="31" t="str">
        <f t="shared" si="2"/>
        <v/>
      </c>
      <c r="F23" s="31" t="str">
        <f t="shared" si="2"/>
        <v/>
      </c>
      <c r="G23" s="31" t="str">
        <f t="shared" si="2"/>
        <v/>
      </c>
      <c r="H23" s="31" t="str">
        <f t="shared" si="2"/>
        <v/>
      </c>
      <c r="I23" s="31" t="str">
        <f t="shared" si="2"/>
        <v/>
      </c>
      <c r="J23" s="31" t="str">
        <f t="shared" si="2"/>
        <v/>
      </c>
      <c r="K23" s="32" t="str">
        <f t="shared" si="2"/>
        <v/>
      </c>
    </row>
    <row r="24" spans="1:11">
      <c r="A24" s="29" t="s">
        <v>6</v>
      </c>
      <c r="B24" s="30" t="str">
        <f t="shared" si="2"/>
        <v/>
      </c>
      <c r="C24" s="31" t="str">
        <f t="shared" si="2"/>
        <v/>
      </c>
      <c r="D24" s="31" t="str">
        <f t="shared" si="1"/>
        <v/>
      </c>
      <c r="E24" s="31" t="str">
        <f t="shared" si="2"/>
        <v/>
      </c>
      <c r="F24" s="31" t="str">
        <f t="shared" si="2"/>
        <v/>
      </c>
      <c r="G24" s="31" t="str">
        <f t="shared" si="2"/>
        <v/>
      </c>
      <c r="H24" s="31" t="str">
        <f t="shared" si="2"/>
        <v/>
      </c>
      <c r="I24" s="31" t="str">
        <f t="shared" si="2"/>
        <v/>
      </c>
      <c r="J24" s="31" t="str">
        <f t="shared" si="2"/>
        <v/>
      </c>
      <c r="K24" s="32" t="str">
        <f t="shared" si="2"/>
        <v/>
      </c>
    </row>
    <row r="25" spans="1:11">
      <c r="A25" s="29" t="s">
        <v>7</v>
      </c>
      <c r="B25" s="30" t="str">
        <f t="shared" si="2"/>
        <v/>
      </c>
      <c r="C25" s="31" t="str">
        <f t="shared" si="2"/>
        <v/>
      </c>
      <c r="D25" s="31" t="str">
        <f t="shared" si="1"/>
        <v/>
      </c>
      <c r="E25" s="31" t="str">
        <f t="shared" si="2"/>
        <v/>
      </c>
      <c r="F25" s="31" t="str">
        <f t="shared" si="2"/>
        <v/>
      </c>
      <c r="G25" s="31" t="str">
        <f t="shared" si="2"/>
        <v/>
      </c>
      <c r="H25" s="31" t="str">
        <f t="shared" si="2"/>
        <v/>
      </c>
      <c r="I25" s="31" t="str">
        <f t="shared" si="2"/>
        <v/>
      </c>
      <c r="J25" s="31" t="str">
        <f t="shared" si="2"/>
        <v/>
      </c>
      <c r="K25" s="32" t="str">
        <f t="shared" si="2"/>
        <v/>
      </c>
    </row>
    <row r="26" spans="1:11">
      <c r="A26" s="29" t="s">
        <v>8</v>
      </c>
      <c r="B26" s="30" t="str">
        <f t="shared" si="2"/>
        <v/>
      </c>
      <c r="C26" s="31" t="str">
        <f>IF(ISNUMBER(C13),LOG(C13),"")</f>
        <v/>
      </c>
      <c r="D26" s="31" t="str">
        <f t="shared" si="1"/>
        <v/>
      </c>
      <c r="E26" s="31" t="str">
        <f t="shared" si="2"/>
        <v/>
      </c>
      <c r="F26" s="31" t="str">
        <f t="shared" si="2"/>
        <v/>
      </c>
      <c r="G26" s="31" t="str">
        <f t="shared" si="2"/>
        <v/>
      </c>
      <c r="H26" s="31" t="str">
        <f t="shared" si="2"/>
        <v/>
      </c>
      <c r="I26" s="31" t="str">
        <f t="shared" si="2"/>
        <v/>
      </c>
      <c r="J26" s="31" t="str">
        <f t="shared" si="2"/>
        <v/>
      </c>
      <c r="K26" s="32" t="str">
        <f t="shared" si="2"/>
        <v/>
      </c>
    </row>
    <row r="27" spans="1:11">
      <c r="A27" s="29" t="s">
        <v>9</v>
      </c>
      <c r="B27" s="30" t="str">
        <f t="shared" si="2"/>
        <v/>
      </c>
      <c r="C27" s="31" t="str">
        <f t="shared" si="2"/>
        <v/>
      </c>
      <c r="D27" s="31" t="str">
        <f t="shared" si="1"/>
        <v/>
      </c>
      <c r="E27" s="31" t="str">
        <f t="shared" si="2"/>
        <v/>
      </c>
      <c r="F27" s="31" t="str">
        <f t="shared" si="2"/>
        <v/>
      </c>
      <c r="G27" s="31" t="str">
        <f t="shared" si="2"/>
        <v/>
      </c>
      <c r="H27" s="31" t="str">
        <f t="shared" si="2"/>
        <v/>
      </c>
      <c r="I27" s="31" t="str">
        <f t="shared" si="2"/>
        <v/>
      </c>
      <c r="J27" s="31" t="str">
        <f t="shared" si="2"/>
        <v/>
      </c>
      <c r="K27" s="32" t="str">
        <f t="shared" si="2"/>
        <v/>
      </c>
    </row>
    <row r="28" spans="1:11">
      <c r="A28" s="29" t="s">
        <v>10</v>
      </c>
      <c r="B28" s="30" t="str">
        <f t="shared" si="2"/>
        <v/>
      </c>
      <c r="C28" s="31" t="str">
        <f t="shared" si="2"/>
        <v/>
      </c>
      <c r="D28" s="31" t="str">
        <f t="shared" si="1"/>
        <v/>
      </c>
      <c r="E28" s="31" t="str">
        <f t="shared" si="2"/>
        <v/>
      </c>
      <c r="F28" s="31" t="str">
        <f t="shared" si="2"/>
        <v/>
      </c>
      <c r="G28" s="31" t="str">
        <f t="shared" si="2"/>
        <v/>
      </c>
      <c r="H28" s="31" t="str">
        <f t="shared" si="2"/>
        <v/>
      </c>
      <c r="I28" s="31" t="str">
        <f t="shared" si="2"/>
        <v/>
      </c>
      <c r="J28" s="31" t="str">
        <f t="shared" si="2"/>
        <v/>
      </c>
      <c r="K28" s="32" t="str">
        <f t="shared" si="2"/>
        <v/>
      </c>
    </row>
    <row r="29" spans="1:11">
      <c r="A29" s="29" t="s">
        <v>11</v>
      </c>
      <c r="B29" s="30" t="str">
        <f t="shared" si="2"/>
        <v/>
      </c>
      <c r="C29" s="31" t="str">
        <f t="shared" si="2"/>
        <v/>
      </c>
      <c r="D29" s="31" t="str">
        <f t="shared" si="1"/>
        <v/>
      </c>
      <c r="E29" s="31" t="str">
        <f t="shared" si="2"/>
        <v/>
      </c>
      <c r="F29" s="31" t="str">
        <f t="shared" si="2"/>
        <v/>
      </c>
      <c r="G29" s="31" t="str">
        <f t="shared" si="2"/>
        <v/>
      </c>
      <c r="H29" s="31" t="str">
        <f t="shared" si="2"/>
        <v/>
      </c>
      <c r="I29" s="31" t="str">
        <f t="shared" si="2"/>
        <v/>
      </c>
      <c r="J29" s="31" t="str">
        <f t="shared" si="2"/>
        <v/>
      </c>
      <c r="K29" s="32" t="str">
        <f t="shared" si="2"/>
        <v/>
      </c>
    </row>
    <row r="30" spans="1:11">
      <c r="A30" s="29" t="s">
        <v>12</v>
      </c>
      <c r="B30" s="30" t="str">
        <f t="shared" si="2"/>
        <v/>
      </c>
      <c r="C30" s="31" t="str">
        <f t="shared" si="2"/>
        <v/>
      </c>
      <c r="D30" s="31" t="str">
        <f t="shared" si="2"/>
        <v/>
      </c>
      <c r="E30" s="31" t="str">
        <f t="shared" si="2"/>
        <v/>
      </c>
      <c r="F30" s="31" t="str">
        <f t="shared" si="2"/>
        <v/>
      </c>
      <c r="G30" s="31" t="str">
        <f t="shared" si="2"/>
        <v/>
      </c>
      <c r="H30" s="31" t="str">
        <f t="shared" si="2"/>
        <v/>
      </c>
      <c r="I30" s="31" t="str">
        <f t="shared" si="2"/>
        <v/>
      </c>
      <c r="J30" s="31" t="str">
        <f t="shared" si="2"/>
        <v/>
      </c>
      <c r="K30" s="32" t="str">
        <f t="shared" si="2"/>
        <v/>
      </c>
    </row>
    <row r="31" spans="1:11" ht="15.75" thickBot="1">
      <c r="A31" s="33" t="s">
        <v>14</v>
      </c>
      <c r="B31" s="34" t="str">
        <f>IF(ISNUMBER(B18),LOG(B18),"")</f>
        <v/>
      </c>
      <c r="C31" s="35" t="str">
        <f t="shared" ref="C31:K31" si="3">IF(ISNUMBER(C18),LOG(C18),"")</f>
        <v/>
      </c>
      <c r="D31" s="35" t="str">
        <f t="shared" si="3"/>
        <v/>
      </c>
      <c r="E31" s="35" t="str">
        <f t="shared" si="3"/>
        <v/>
      </c>
      <c r="F31" s="35" t="str">
        <f t="shared" si="3"/>
        <v/>
      </c>
      <c r="G31" s="35" t="str">
        <f t="shared" si="3"/>
        <v/>
      </c>
      <c r="H31" s="35" t="str">
        <f t="shared" si="3"/>
        <v/>
      </c>
      <c r="I31" s="35" t="str">
        <f t="shared" si="3"/>
        <v/>
      </c>
      <c r="J31" s="35" t="str">
        <f t="shared" si="3"/>
        <v/>
      </c>
      <c r="K31" s="36" t="str">
        <f t="shared" si="3"/>
        <v/>
      </c>
    </row>
  </sheetData>
  <sheetProtection password="9CD3" sheet="1" objects="1" scenarios="1"/>
  <mergeCells count="5">
    <mergeCell ref="B1:K1"/>
    <mergeCell ref="B3:K3"/>
    <mergeCell ref="B6:K6"/>
    <mergeCell ref="B2:K2"/>
    <mergeCell ref="B19:K19"/>
  </mergeCells>
  <dataValidations count="3">
    <dataValidation type="custom" allowBlank="1" showInputMessage="1" showErrorMessage="1" error="Only numerical data without units are accepted here." sqref="C5:D5">
      <formula1>ISNUMBER(C5:K5)</formula1>
    </dataValidation>
    <dataValidation type="custom" allowBlank="1" showInputMessage="1" showErrorMessage="1" error="Only numerical data without units are accepted here." sqref="E5:K5">
      <formula1>ISNUMBER(E5:L5)</formula1>
    </dataValidation>
    <dataValidation type="custom" allowBlank="1" showInputMessage="1" showErrorMessage="1" error="Only numerical data are accepted here." sqref="B7:K18">
      <formula1>ISNUMBER(B7:J18)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0CAB2"/>
  </sheetPr>
  <dimension ref="A1:Z142"/>
  <sheetViews>
    <sheetView topLeftCell="A58" zoomScale="90" zoomScaleNormal="90" workbookViewId="0">
      <selection activeCell="B74" sqref="B74:I74"/>
    </sheetView>
  </sheetViews>
  <sheetFormatPr baseColWidth="10" defaultColWidth="11.42578125" defaultRowHeight="15"/>
  <cols>
    <col min="1" max="1" width="16.85546875" style="92" bestFit="1" customWidth="1"/>
    <col min="2" max="9" width="11.7109375" style="23" customWidth="1"/>
    <col min="10" max="10" width="4.7109375" style="93" customWidth="1"/>
    <col min="11" max="11" width="19.7109375" style="94" customWidth="1"/>
    <col min="12" max="13" width="8.42578125" style="95" customWidth="1"/>
    <col min="14" max="14" width="5.42578125" style="96" customWidth="1"/>
    <col min="15" max="15" width="21" style="97" bestFit="1" customWidth="1"/>
    <col min="16" max="25" width="15" style="96" customWidth="1"/>
    <col min="26" max="16384" width="11.42578125" style="23"/>
  </cols>
  <sheetData>
    <row r="1" spans="1:25" ht="15.75">
      <c r="A1" s="156" t="s">
        <v>16</v>
      </c>
      <c r="B1" s="157"/>
      <c r="C1" s="157"/>
      <c r="D1" s="157"/>
      <c r="E1" s="157"/>
      <c r="F1" s="157"/>
      <c r="G1" s="157"/>
      <c r="H1" s="157"/>
      <c r="I1" s="157"/>
      <c r="J1" s="37"/>
      <c r="K1" s="38"/>
      <c r="L1" s="38"/>
      <c r="M1" s="38"/>
      <c r="N1" s="39"/>
      <c r="O1" s="40"/>
      <c r="P1" s="41"/>
      <c r="Q1" s="41"/>
      <c r="R1" s="41"/>
      <c r="S1" s="41"/>
      <c r="T1" s="41"/>
      <c r="U1" s="41"/>
      <c r="V1" s="41"/>
      <c r="W1" s="41"/>
      <c r="X1" s="41"/>
      <c r="Y1" s="42"/>
    </row>
    <row r="2" spans="1:25">
      <c r="A2" s="43"/>
      <c r="B2" s="44"/>
      <c r="C2" s="44"/>
      <c r="D2" s="44"/>
      <c r="E2" s="44"/>
      <c r="F2" s="44"/>
      <c r="G2" s="44"/>
      <c r="H2" s="44"/>
      <c r="I2" s="44"/>
      <c r="J2" s="45"/>
      <c r="K2" s="46"/>
      <c r="L2" s="46"/>
      <c r="M2" s="46"/>
      <c r="N2" s="47"/>
      <c r="O2" s="48"/>
      <c r="P2" s="49"/>
      <c r="Q2" s="49"/>
      <c r="R2" s="49"/>
      <c r="S2" s="49"/>
      <c r="T2" s="49"/>
      <c r="U2" s="49"/>
      <c r="V2" s="49"/>
      <c r="W2" s="49"/>
      <c r="X2" s="49"/>
      <c r="Y2" s="50"/>
    </row>
    <row r="3" spans="1:25" ht="18.75">
      <c r="A3" s="51" t="s">
        <v>18</v>
      </c>
      <c r="B3" s="52" t="s">
        <v>17</v>
      </c>
      <c r="C3" s="52" t="s">
        <v>19</v>
      </c>
      <c r="D3" s="52" t="s">
        <v>20</v>
      </c>
      <c r="E3" s="52" t="s">
        <v>21</v>
      </c>
      <c r="F3" s="52" t="s">
        <v>22</v>
      </c>
      <c r="G3" s="52" t="s">
        <v>23</v>
      </c>
      <c r="H3" s="52" t="s">
        <v>24</v>
      </c>
      <c r="I3" s="52" t="s">
        <v>25</v>
      </c>
      <c r="J3" s="45"/>
      <c r="K3" s="46"/>
      <c r="L3" s="46"/>
      <c r="M3" s="46"/>
      <c r="N3" s="47"/>
      <c r="O3" s="48"/>
      <c r="P3" s="158" t="s">
        <v>77</v>
      </c>
      <c r="Q3" s="158"/>
      <c r="R3" s="158"/>
      <c r="S3" s="158"/>
      <c r="T3" s="158"/>
      <c r="U3" s="158"/>
      <c r="V3" s="158"/>
      <c r="W3" s="158"/>
      <c r="X3" s="158"/>
      <c r="Y3" s="159"/>
    </row>
    <row r="4" spans="1:25" ht="15.75" thickBot="1">
      <c r="A4" s="51" t="str">
        <f>'basic information'!B4</f>
        <v>Control</v>
      </c>
      <c r="B4" s="163">
        <f>IF(ISNUMBER('basic information'!B5),'basic information'!B5,"")</f>
        <v>0</v>
      </c>
      <c r="C4" s="163"/>
      <c r="D4" s="163"/>
      <c r="E4" s="163"/>
      <c r="F4" s="163"/>
      <c r="G4" s="163"/>
      <c r="H4" s="163"/>
      <c r="I4" s="163"/>
      <c r="J4" s="45"/>
      <c r="K4" s="53" t="s">
        <v>53</v>
      </c>
      <c r="L4" s="54" t="s">
        <v>54</v>
      </c>
      <c r="M4" s="54" t="s">
        <v>55</v>
      </c>
      <c r="N4" s="47"/>
      <c r="O4" s="48"/>
      <c r="P4" s="55">
        <f>IF(ISNUMBER('basic information'!B5),'basic information'!B5,"")</f>
        <v>0</v>
      </c>
      <c r="Q4" s="55" t="str">
        <f>IF(ISNUMBER('basic information'!C5),'basic information'!C5,"")</f>
        <v/>
      </c>
      <c r="R4" s="55" t="str">
        <f>IF(ISNUMBER('basic information'!D5),'basic information'!D5,"")</f>
        <v/>
      </c>
      <c r="S4" s="55" t="str">
        <f>IF(ISNUMBER('basic information'!E5),'basic information'!E5,"")</f>
        <v/>
      </c>
      <c r="T4" s="55" t="str">
        <f>IF(ISNUMBER('basic information'!F5),'basic information'!F5,"")</f>
        <v/>
      </c>
      <c r="U4" s="55" t="str">
        <f>IF(ISNUMBER('basic information'!G5),'basic information'!G5,"")</f>
        <v/>
      </c>
      <c r="V4" s="55" t="str">
        <f>IF(ISNUMBER('basic information'!H5),'basic information'!H5,"")</f>
        <v/>
      </c>
      <c r="W4" s="55" t="str">
        <f>IF(ISNUMBER('basic information'!I5),'basic information'!I5,"")</f>
        <v/>
      </c>
      <c r="X4" s="55" t="str">
        <f>IF(ISNUMBER('basic information'!J5),'basic information'!J5,"")</f>
        <v/>
      </c>
      <c r="Y4" s="56" t="str">
        <f>IF(ISNUMBER('basic information'!K5),'basic information'!K5,"")</f>
        <v/>
      </c>
    </row>
    <row r="5" spans="1:25">
      <c r="A5" s="51" t="str">
        <f>IF(ISNUMBER('basic information'!B7),'basic information'!B7,"")</f>
        <v/>
      </c>
      <c r="B5" s="4"/>
      <c r="C5" s="4"/>
      <c r="D5" s="4"/>
      <c r="E5" s="4"/>
      <c r="F5" s="4"/>
      <c r="G5" s="4"/>
      <c r="H5" s="4"/>
      <c r="I5" s="4"/>
      <c r="J5" s="45"/>
      <c r="K5" s="57" t="str">
        <f>IF(ISNUMBER(calculation!B4),calculation!B4,"")</f>
        <v/>
      </c>
      <c r="L5" s="57" t="str">
        <f>IF(ISNUMBER(calculation!C4),calculation!C4,"")</f>
        <v/>
      </c>
      <c r="M5" s="57" t="str">
        <f>IF(ISNUMBER(calculation!D4),calculation!D4,"")</f>
        <v/>
      </c>
      <c r="N5" s="47"/>
      <c r="O5" s="58" t="s">
        <v>49</v>
      </c>
      <c r="P5" s="59" t="str">
        <f>calculation!$O3</f>
        <v/>
      </c>
      <c r="Q5" s="59" t="str">
        <f>calculation!$O17</f>
        <v/>
      </c>
      <c r="R5" s="59" t="str">
        <f>calculation!$O31</f>
        <v/>
      </c>
      <c r="S5" s="59" t="str">
        <f>calculation!$O45</f>
        <v/>
      </c>
      <c r="T5" s="59" t="str">
        <f>calculation!$O59</f>
        <v/>
      </c>
      <c r="U5" s="59" t="str">
        <f>calculation!$O73</f>
        <v/>
      </c>
      <c r="V5" s="59" t="str">
        <f>calculation!$O87</f>
        <v/>
      </c>
      <c r="W5" s="59" t="str">
        <f>calculation!$O101</f>
        <v/>
      </c>
      <c r="X5" s="59" t="str">
        <f>calculation!$O115</f>
        <v/>
      </c>
      <c r="Y5" s="60" t="str">
        <f>calculation!$O129</f>
        <v/>
      </c>
    </row>
    <row r="6" spans="1:25">
      <c r="A6" s="51" t="str">
        <f>IF(ISNUMBER('basic information'!B8),'basic information'!B8,"")</f>
        <v/>
      </c>
      <c r="B6" s="4"/>
      <c r="C6" s="4"/>
      <c r="D6" s="4"/>
      <c r="E6" s="4"/>
      <c r="F6" s="4"/>
      <c r="G6" s="4"/>
      <c r="H6" s="4"/>
      <c r="I6" s="4"/>
      <c r="J6" s="45"/>
      <c r="K6" s="57" t="str">
        <f>IF(ISNUMBER(calculation!B5),calculation!B5,"")</f>
        <v/>
      </c>
      <c r="L6" s="57" t="str">
        <f>IF(ISNUMBER(calculation!C5),calculation!C5,"")</f>
        <v/>
      </c>
      <c r="M6" s="57" t="str">
        <f>IF(ISNUMBER(calculation!D5),calculation!D5,"")</f>
        <v/>
      </c>
      <c r="N6" s="47"/>
      <c r="O6" s="58" t="s">
        <v>50</v>
      </c>
      <c r="P6" s="59" t="str">
        <f>calculation!$P3</f>
        <v/>
      </c>
      <c r="Q6" s="59" t="str">
        <f>calculation!$P17</f>
        <v/>
      </c>
      <c r="R6" s="59" t="str">
        <f>calculation!$P31</f>
        <v/>
      </c>
      <c r="S6" s="59" t="str">
        <f>calculation!$P45</f>
        <v/>
      </c>
      <c r="T6" s="59" t="str">
        <f>calculation!$P59</f>
        <v/>
      </c>
      <c r="U6" s="59" t="str">
        <f>calculation!$P73</f>
        <v/>
      </c>
      <c r="V6" s="59" t="str">
        <f>calculation!$P87</f>
        <v/>
      </c>
      <c r="W6" s="59" t="str">
        <f>calculation!$P101</f>
        <v/>
      </c>
      <c r="X6" s="59" t="str">
        <f>calculation!$P115</f>
        <v/>
      </c>
      <c r="Y6" s="60" t="str">
        <f>calculation!$P129</f>
        <v/>
      </c>
    </row>
    <row r="7" spans="1:25">
      <c r="A7" s="51" t="str">
        <f>IF(ISNUMBER('basic information'!B9),'basic information'!B9,"")</f>
        <v/>
      </c>
      <c r="B7" s="4"/>
      <c r="C7" s="4"/>
      <c r="D7" s="4"/>
      <c r="E7" s="4"/>
      <c r="F7" s="4"/>
      <c r="G7" s="4"/>
      <c r="H7" s="4"/>
      <c r="I7" s="4"/>
      <c r="J7" s="45"/>
      <c r="K7" s="57" t="str">
        <f>IF(ISNUMBER(calculation!B6),calculation!B6,"")</f>
        <v/>
      </c>
      <c r="L7" s="57" t="str">
        <f>IF(ISNUMBER(calculation!C6),calculation!C6,"")</f>
        <v/>
      </c>
      <c r="M7" s="57" t="str">
        <f>IF(ISNUMBER(calculation!D6),calculation!D6,"")</f>
        <v/>
      </c>
      <c r="N7" s="47"/>
      <c r="O7" s="61" t="s">
        <v>26</v>
      </c>
      <c r="P7" s="62" t="str">
        <f>calculation!$Q3</f>
        <v/>
      </c>
      <c r="Q7" s="62" t="str">
        <f>calculation!$Q17</f>
        <v/>
      </c>
      <c r="R7" s="62" t="str">
        <f>calculation!$Q31</f>
        <v/>
      </c>
      <c r="S7" s="62" t="str">
        <f>calculation!$Q45</f>
        <v/>
      </c>
      <c r="T7" s="62" t="str">
        <f>calculation!$Q59</f>
        <v/>
      </c>
      <c r="U7" s="62" t="str">
        <f>calculation!$Q73</f>
        <v/>
      </c>
      <c r="V7" s="62" t="str">
        <f>calculation!$Q87</f>
        <v/>
      </c>
      <c r="W7" s="62" t="str">
        <f>calculation!$Q101</f>
        <v/>
      </c>
      <c r="X7" s="62" t="str">
        <f>calculation!$Q115</f>
        <v/>
      </c>
      <c r="Y7" s="63" t="str">
        <f>calculation!$Q129</f>
        <v/>
      </c>
    </row>
    <row r="8" spans="1:25">
      <c r="A8" s="51" t="str">
        <f>IF(ISNUMBER('basic information'!B10),'basic information'!B10,"")</f>
        <v/>
      </c>
      <c r="B8" s="4"/>
      <c r="C8" s="4"/>
      <c r="D8" s="4"/>
      <c r="E8" s="4"/>
      <c r="F8" s="4"/>
      <c r="G8" s="4"/>
      <c r="H8" s="4"/>
      <c r="I8" s="4"/>
      <c r="J8" s="45"/>
      <c r="K8" s="57" t="str">
        <f>IF(ISNUMBER(calculation!B7),calculation!B7,"")</f>
        <v/>
      </c>
      <c r="L8" s="57" t="str">
        <f>IF(ISNUMBER(calculation!C7),calculation!C7,"")</f>
        <v/>
      </c>
      <c r="M8" s="57" t="str">
        <f>IF(ISNUMBER(calculation!D7),calculation!D7,"")</f>
        <v/>
      </c>
      <c r="N8" s="47"/>
      <c r="O8" s="58" t="s">
        <v>51</v>
      </c>
      <c r="P8" s="59" t="str">
        <f>calculation!$R3</f>
        <v/>
      </c>
      <c r="Q8" s="59" t="str">
        <f>calculation!$R17</f>
        <v/>
      </c>
      <c r="R8" s="59" t="str">
        <f>calculation!$R31</f>
        <v/>
      </c>
      <c r="S8" s="59" t="str">
        <f>calculation!$R45</f>
        <v/>
      </c>
      <c r="T8" s="59" t="str">
        <f>calculation!$R59</f>
        <v/>
      </c>
      <c r="U8" s="59" t="str">
        <f>calculation!$R73</f>
        <v/>
      </c>
      <c r="V8" s="59" t="str">
        <f>calculation!$R87</f>
        <v/>
      </c>
      <c r="W8" s="59" t="str">
        <f>calculation!$R101</f>
        <v/>
      </c>
      <c r="X8" s="59" t="str">
        <f>calculation!$R115</f>
        <v/>
      </c>
      <c r="Y8" s="60" t="str">
        <f>calculation!$R129</f>
        <v/>
      </c>
    </row>
    <row r="9" spans="1:25">
      <c r="A9" s="51" t="str">
        <f>IF(ISNUMBER('basic information'!B11),'basic information'!B11,"")</f>
        <v/>
      </c>
      <c r="B9" s="4"/>
      <c r="C9" s="4"/>
      <c r="D9" s="4"/>
      <c r="E9" s="4"/>
      <c r="F9" s="4"/>
      <c r="G9" s="4"/>
      <c r="H9" s="4"/>
      <c r="I9" s="4"/>
      <c r="J9" s="45"/>
      <c r="K9" s="57" t="str">
        <f>IF(ISNUMBER(calculation!B8),calculation!B8,"")</f>
        <v/>
      </c>
      <c r="L9" s="57" t="str">
        <f>IF(ISNUMBER(calculation!C8),calculation!C8,"")</f>
        <v/>
      </c>
      <c r="M9" s="57" t="str">
        <f>IF(ISNUMBER(calculation!D8),calculation!D8,"")</f>
        <v/>
      </c>
      <c r="N9" s="47"/>
      <c r="O9" s="58" t="s">
        <v>63</v>
      </c>
      <c r="P9" s="59" t="str">
        <f>IF(ISNUMBER(P5),calculation!$S3/(P6*P8),"")</f>
        <v/>
      </c>
      <c r="Q9" s="59" t="str">
        <f>IF(ISNUMBER(Q5),calculation!$S17/(Q6*Q8),"")</f>
        <v/>
      </c>
      <c r="R9" s="59" t="str">
        <f>IF(ISNUMBER(R5),calculation!$S31/(R6*R8),"")</f>
        <v/>
      </c>
      <c r="S9" s="59" t="str">
        <f>IF(ISNUMBER(S5),calculation!$S45/(S6*S8),"")</f>
        <v/>
      </c>
      <c r="T9" s="59" t="str">
        <f>IF(ISNUMBER(T5),calculation!$S59/(T6*T8),"")</f>
        <v/>
      </c>
      <c r="U9" s="59" t="str">
        <f>IF(ISNUMBER(U5),calculation!$S73/(U6*U8),"")</f>
        <v/>
      </c>
      <c r="V9" s="59" t="str">
        <f>IF(ISNUMBER(V5),calculation!$S87/(V6*V8),"")</f>
        <v/>
      </c>
      <c r="W9" s="59" t="str">
        <f>IF(ISNUMBER(W5),calculation!$S101/(W6*W8),"")</f>
        <v/>
      </c>
      <c r="X9" s="59" t="str">
        <f>IF(ISNUMBER(X5),calculation!$S115/(X6*X8),"")</f>
        <v/>
      </c>
      <c r="Y9" s="60" t="str">
        <f>IF(ISNUMBER(Y5),calculation!$S129/(Y6*Y8),"")</f>
        <v/>
      </c>
    </row>
    <row r="10" spans="1:25">
      <c r="A10" s="51" t="str">
        <f>IF(ISNUMBER('basic information'!B12),'basic information'!B12,"")</f>
        <v/>
      </c>
      <c r="B10" s="4"/>
      <c r="C10" s="4"/>
      <c r="D10" s="4"/>
      <c r="E10" s="4"/>
      <c r="F10" s="4"/>
      <c r="G10" s="4"/>
      <c r="H10" s="4"/>
      <c r="I10" s="4"/>
      <c r="J10" s="45"/>
      <c r="K10" s="57" t="str">
        <f>IF(ISNUMBER(calculation!B9),calculation!B9,"")</f>
        <v/>
      </c>
      <c r="L10" s="57" t="str">
        <f>IF(ISNUMBER(calculation!C9),calculation!C9,"")</f>
        <v/>
      </c>
      <c r="M10" s="57" t="str">
        <f>IF(ISNUMBER(calculation!D9),calculation!D9,"")</f>
        <v/>
      </c>
      <c r="N10" s="47"/>
      <c r="O10" s="48"/>
      <c r="P10" s="46"/>
      <c r="Q10" s="46"/>
      <c r="R10" s="46"/>
      <c r="S10" s="46"/>
      <c r="T10" s="46"/>
      <c r="U10" s="46"/>
      <c r="V10" s="46"/>
      <c r="W10" s="46"/>
      <c r="X10" s="46"/>
      <c r="Y10" s="64"/>
    </row>
    <row r="11" spans="1:25">
      <c r="A11" s="51" t="str">
        <f>IF(ISNUMBER('basic information'!B13),'basic information'!B13,"")</f>
        <v/>
      </c>
      <c r="B11" s="4"/>
      <c r="C11" s="4"/>
      <c r="D11" s="4"/>
      <c r="E11" s="4"/>
      <c r="F11" s="4"/>
      <c r="G11" s="4"/>
      <c r="H11" s="4"/>
      <c r="I11" s="4"/>
      <c r="J11" s="45"/>
      <c r="K11" s="57" t="str">
        <f>IF(ISNUMBER(calculation!B10),calculation!B10,"")</f>
        <v/>
      </c>
      <c r="L11" s="57" t="str">
        <f>IF(ISNUMBER(calculation!C10),calculation!C10,"")</f>
        <v/>
      </c>
      <c r="M11" s="57" t="str">
        <f>IF(ISNUMBER(calculation!D10),calculation!D10,"")</f>
        <v/>
      </c>
      <c r="N11" s="47"/>
      <c r="O11" s="48"/>
      <c r="P11" s="46"/>
      <c r="Q11" s="46"/>
      <c r="R11" s="46"/>
      <c r="S11" s="46"/>
      <c r="T11" s="46"/>
      <c r="U11" s="46"/>
      <c r="V11" s="46"/>
      <c r="W11" s="46"/>
      <c r="X11" s="46"/>
      <c r="Y11" s="64"/>
    </row>
    <row r="12" spans="1:25">
      <c r="A12" s="51" t="str">
        <f>IF(ISNUMBER('basic information'!B14),'basic information'!B14,"")</f>
        <v/>
      </c>
      <c r="B12" s="4"/>
      <c r="C12" s="4"/>
      <c r="D12" s="4"/>
      <c r="E12" s="4"/>
      <c r="F12" s="4"/>
      <c r="G12" s="4"/>
      <c r="H12" s="4"/>
      <c r="I12" s="4"/>
      <c r="J12" s="45"/>
      <c r="K12" s="57" t="str">
        <f>IF(ISNUMBER(calculation!B11),calculation!B11,"")</f>
        <v/>
      </c>
      <c r="L12" s="57" t="str">
        <f>IF(ISNUMBER(calculation!C11),calculation!C11,"")</f>
        <v/>
      </c>
      <c r="M12" s="57" t="str">
        <f>IF(ISNUMBER(calculation!D11),calculation!D11,"")</f>
        <v/>
      </c>
      <c r="N12" s="65"/>
      <c r="O12" s="48"/>
      <c r="P12" s="46"/>
      <c r="Q12" s="46"/>
      <c r="R12" s="46"/>
      <c r="S12" s="46"/>
      <c r="T12" s="46"/>
      <c r="U12" s="46"/>
      <c r="V12" s="46"/>
      <c r="W12" s="46"/>
      <c r="X12" s="46"/>
      <c r="Y12" s="64"/>
    </row>
    <row r="13" spans="1:25">
      <c r="A13" s="51" t="str">
        <f>IF(ISNUMBER('basic information'!B15),'basic information'!B15,"")</f>
        <v/>
      </c>
      <c r="B13" s="4"/>
      <c r="C13" s="4"/>
      <c r="D13" s="4"/>
      <c r="E13" s="4"/>
      <c r="F13" s="4"/>
      <c r="G13" s="4"/>
      <c r="H13" s="4"/>
      <c r="I13" s="4"/>
      <c r="J13" s="45"/>
      <c r="K13" s="57" t="str">
        <f>IF(ISNUMBER(calculation!B12),calculation!B12,"")</f>
        <v/>
      </c>
      <c r="L13" s="57" t="str">
        <f>IF(ISNUMBER(calculation!C12),calculation!C12,"")</f>
        <v/>
      </c>
      <c r="M13" s="57" t="str">
        <f>IF(ISNUMBER(calculation!D12),calculation!D12,"")</f>
        <v/>
      </c>
      <c r="N13" s="47"/>
      <c r="O13" s="48"/>
      <c r="P13" s="46"/>
      <c r="Q13" s="46"/>
      <c r="R13" s="46"/>
      <c r="S13" s="46"/>
      <c r="T13" s="46"/>
      <c r="U13" s="46"/>
      <c r="V13" s="46"/>
      <c r="W13" s="46"/>
      <c r="X13" s="46"/>
      <c r="Y13" s="64"/>
    </row>
    <row r="14" spans="1:25">
      <c r="A14" s="51" t="str">
        <f>IF(ISNUMBER('basic information'!B16),'basic information'!B16,"")</f>
        <v/>
      </c>
      <c r="B14" s="4"/>
      <c r="C14" s="4"/>
      <c r="D14" s="4"/>
      <c r="E14" s="4"/>
      <c r="F14" s="4"/>
      <c r="G14" s="4"/>
      <c r="H14" s="4"/>
      <c r="I14" s="4"/>
      <c r="J14" s="45"/>
      <c r="K14" s="57" t="str">
        <f>IF(ISNUMBER(calculation!B13),calculation!B13,"")</f>
        <v/>
      </c>
      <c r="L14" s="57" t="str">
        <f>IF(ISNUMBER(calculation!C13),calculation!C13,"")</f>
        <v/>
      </c>
      <c r="M14" s="57" t="str">
        <f>IF(ISNUMBER(calculation!D13),calculation!D13,"")</f>
        <v/>
      </c>
      <c r="N14" s="47"/>
      <c r="O14" s="48"/>
      <c r="P14" s="46"/>
      <c r="Q14" s="46"/>
      <c r="R14" s="46"/>
      <c r="S14" s="46"/>
      <c r="T14" s="46"/>
      <c r="U14" s="46"/>
      <c r="V14" s="46"/>
      <c r="W14" s="46"/>
      <c r="X14" s="46"/>
      <c r="Y14" s="64"/>
    </row>
    <row r="15" spans="1:25">
      <c r="A15" s="51" t="str">
        <f>IF(ISNUMBER('basic information'!B17),'basic information'!B17,"")</f>
        <v/>
      </c>
      <c r="B15" s="4"/>
      <c r="C15" s="4"/>
      <c r="D15" s="4"/>
      <c r="E15" s="4"/>
      <c r="F15" s="4"/>
      <c r="G15" s="4"/>
      <c r="H15" s="4"/>
      <c r="I15" s="4"/>
      <c r="J15" s="45"/>
      <c r="K15" s="57" t="str">
        <f>IF(ISNUMBER(calculation!B14),calculation!B14,"")</f>
        <v/>
      </c>
      <c r="L15" s="57" t="str">
        <f>IF(ISNUMBER(calculation!C14),calculation!C14,"")</f>
        <v/>
      </c>
      <c r="M15" s="57" t="str">
        <f>IF(ISNUMBER(calculation!D14),calculation!D14,"")</f>
        <v/>
      </c>
      <c r="N15" s="47"/>
      <c r="O15" s="48"/>
      <c r="P15" s="46"/>
      <c r="Q15" s="46"/>
      <c r="R15" s="46"/>
      <c r="S15" s="46"/>
      <c r="T15" s="46"/>
      <c r="U15" s="46"/>
      <c r="V15" s="46"/>
      <c r="W15" s="46"/>
      <c r="X15" s="46"/>
      <c r="Y15" s="64"/>
    </row>
    <row r="16" spans="1:25">
      <c r="A16" s="51" t="str">
        <f>IF(ISNUMBER('basic information'!B18),'basic information'!B18,"")</f>
        <v/>
      </c>
      <c r="B16" s="4"/>
      <c r="C16" s="4"/>
      <c r="D16" s="4"/>
      <c r="E16" s="4"/>
      <c r="F16" s="4"/>
      <c r="G16" s="4"/>
      <c r="H16" s="4"/>
      <c r="I16" s="4"/>
      <c r="J16" s="45"/>
      <c r="K16" s="57" t="str">
        <f>IF(ISNUMBER(calculation!B15),calculation!B15,"")</f>
        <v/>
      </c>
      <c r="L16" s="57" t="str">
        <f>IF(ISNUMBER(calculation!C15),calculation!C15,"")</f>
        <v/>
      </c>
      <c r="M16" s="57" t="str">
        <f>IF(ISNUMBER(calculation!D15),calculation!D15,"")</f>
        <v/>
      </c>
      <c r="N16" s="47"/>
      <c r="O16" s="48"/>
      <c r="P16" s="46"/>
      <c r="Q16" s="46"/>
      <c r="R16" s="46"/>
      <c r="S16" s="46"/>
      <c r="T16" s="46"/>
      <c r="U16" s="46"/>
      <c r="V16" s="46"/>
      <c r="W16" s="46"/>
      <c r="X16" s="46"/>
      <c r="Y16" s="64"/>
    </row>
    <row r="17" spans="1:26" ht="15.75">
      <c r="A17" s="51" t="s">
        <v>18</v>
      </c>
      <c r="B17" s="52" t="s">
        <v>17</v>
      </c>
      <c r="C17" s="52" t="s">
        <v>19</v>
      </c>
      <c r="D17" s="52" t="s">
        <v>20</v>
      </c>
      <c r="E17" s="52" t="s">
        <v>21</v>
      </c>
      <c r="F17" s="52" t="s">
        <v>22</v>
      </c>
      <c r="G17" s="52" t="s">
        <v>23</v>
      </c>
      <c r="H17" s="52" t="s">
        <v>24</v>
      </c>
      <c r="I17" s="52" t="s">
        <v>25</v>
      </c>
      <c r="J17" s="45"/>
      <c r="K17" s="66"/>
      <c r="L17" s="67"/>
      <c r="M17" s="67"/>
      <c r="N17" s="47"/>
      <c r="O17" s="61"/>
      <c r="P17" s="160" t="s">
        <v>40</v>
      </c>
      <c r="Q17" s="160"/>
      <c r="R17" s="160"/>
      <c r="S17" s="160"/>
      <c r="T17" s="160"/>
      <c r="U17" s="160"/>
      <c r="V17" s="160"/>
      <c r="W17" s="160"/>
      <c r="X17" s="160"/>
      <c r="Y17" s="161"/>
      <c r="Z17" s="68"/>
    </row>
    <row r="18" spans="1:26" ht="15.75" thickBot="1">
      <c r="A18" s="51" t="str">
        <f>'basic information'!C4</f>
        <v>Treatment 1</v>
      </c>
      <c r="B18" s="162" t="str">
        <f>IF(ISNUMBER('basic information'!C5),'basic information'!C5,"")</f>
        <v/>
      </c>
      <c r="C18" s="162"/>
      <c r="D18" s="162"/>
      <c r="E18" s="162"/>
      <c r="F18" s="162"/>
      <c r="G18" s="162"/>
      <c r="H18" s="162"/>
      <c r="I18" s="162"/>
      <c r="J18" s="45"/>
      <c r="K18" s="53" t="s">
        <v>53</v>
      </c>
      <c r="L18" s="54" t="s">
        <v>54</v>
      </c>
      <c r="M18" s="54" t="s">
        <v>55</v>
      </c>
      <c r="N18" s="47"/>
      <c r="O18" s="69"/>
      <c r="P18" s="55">
        <f>IF(ISNUMBER('basic information'!B5),('basic information'!B5),"")</f>
        <v>0</v>
      </c>
      <c r="Q18" s="55" t="str">
        <f>IF(ISNUMBER('basic information'!C5),('basic information'!C5),"")</f>
        <v/>
      </c>
      <c r="R18" s="55" t="str">
        <f>IF(ISNUMBER('basic information'!D5),('basic information'!D5),"")</f>
        <v/>
      </c>
      <c r="S18" s="55" t="str">
        <f>IF(ISNUMBER('basic information'!E5),('basic information'!E5),"")</f>
        <v/>
      </c>
      <c r="T18" s="55" t="str">
        <f>IF(ISNUMBER('basic information'!F5),('basic information'!F5),"")</f>
        <v/>
      </c>
      <c r="U18" s="55" t="str">
        <f>IF(ISNUMBER('basic information'!G5),('basic information'!G5),"")</f>
        <v/>
      </c>
      <c r="V18" s="55" t="str">
        <f>IF(ISNUMBER('basic information'!H5),('basic information'!H5),"")</f>
        <v/>
      </c>
      <c r="W18" s="70" t="str">
        <f>IF(ISNUMBER('basic information'!I5),('basic information'!I5),"")</f>
        <v/>
      </c>
      <c r="X18" s="70" t="str">
        <f>IF(ISNUMBER('basic information'!J5),('basic information'!J5),"")</f>
        <v/>
      </c>
      <c r="Y18" s="56" t="str">
        <f>IF(ISNUMBER('basic information'!K5),('basic information'!K5),"")</f>
        <v/>
      </c>
    </row>
    <row r="19" spans="1:26">
      <c r="A19" s="51" t="str">
        <f>IF(ISNUMBER('basic information'!C7),'basic information'!C7,"")</f>
        <v/>
      </c>
      <c r="B19" s="4"/>
      <c r="C19" s="4"/>
      <c r="D19" s="4"/>
      <c r="E19" s="4"/>
      <c r="F19" s="4"/>
      <c r="G19" s="4"/>
      <c r="H19" s="4"/>
      <c r="I19" s="4"/>
      <c r="J19" s="45"/>
      <c r="K19" s="57" t="str">
        <f>IF(ISNUMBER(calculation!B18),calculation!B18,"")</f>
        <v/>
      </c>
      <c r="L19" s="57" t="str">
        <f>IF(ISNUMBER(calculation!C18),calculation!C18,"")</f>
        <v/>
      </c>
      <c r="M19" s="57" t="str">
        <f>IF(ISNUMBER(calculation!D18),calculation!D18,"")</f>
        <v/>
      </c>
      <c r="N19" s="47"/>
      <c r="O19" s="61" t="s">
        <v>47</v>
      </c>
      <c r="P19" s="71" t="str">
        <f>IF(calculation!F2=1,1,"")</f>
        <v/>
      </c>
      <c r="Q19" s="72" t="str">
        <f>IF(calculation!$F16=1,calculation!$AC17,"")</f>
        <v/>
      </c>
      <c r="R19" s="72" t="str">
        <f>IF(calculation!$F30=1,calculation!$AC31,"")</f>
        <v/>
      </c>
      <c r="S19" s="72" t="str">
        <f>IF(calculation!$F44=1,calculation!$AC45,"")</f>
        <v/>
      </c>
      <c r="T19" s="72" t="str">
        <f>IF(calculation!$F58=1,calculation!$AC59,"")</f>
        <v/>
      </c>
      <c r="U19" s="73" t="str">
        <f>IF(calculation!$F72=1,calculation!$AC73,"")</f>
        <v/>
      </c>
      <c r="V19" s="72" t="str">
        <f>IF(calculation!$F86=1,calculation!$AC87,"")</f>
        <v/>
      </c>
      <c r="W19" s="73" t="str">
        <f>IF(calculation!$F100=1,calculation!$AC101,"")</f>
        <v/>
      </c>
      <c r="X19" s="73" t="str">
        <f>IF(calculation!$F114=1,calculation!$AC115,"")</f>
        <v/>
      </c>
      <c r="Y19" s="74" t="str">
        <f>IF(calculation!$F128=1,calculation!$AC129,"")</f>
        <v/>
      </c>
    </row>
    <row r="20" spans="1:26">
      <c r="A20" s="51" t="str">
        <f>IF(ISNUMBER('basic information'!C8),'basic information'!C8,"")</f>
        <v/>
      </c>
      <c r="B20" s="4"/>
      <c r="C20" s="4"/>
      <c r="D20" s="4"/>
      <c r="E20" s="4"/>
      <c r="F20" s="4"/>
      <c r="G20" s="4"/>
      <c r="H20" s="4"/>
      <c r="I20" s="4"/>
      <c r="J20" s="45"/>
      <c r="K20" s="57" t="str">
        <f>IF(ISNUMBER(calculation!B19),calculation!B19,"")</f>
        <v/>
      </c>
      <c r="L20" s="57" t="str">
        <f>IF(ISNUMBER(calculation!C19),calculation!C19,"")</f>
        <v/>
      </c>
      <c r="M20" s="57" t="str">
        <f>IF(ISNUMBER(calculation!D19),calculation!D19,"")</f>
        <v/>
      </c>
      <c r="N20" s="47"/>
      <c r="O20" s="58" t="s">
        <v>46</v>
      </c>
      <c r="P20" s="75"/>
      <c r="Q20" s="75" t="str">
        <f>IF(ISNUMBER(Q19),calculation!$AE17,"")</f>
        <v/>
      </c>
      <c r="R20" s="75" t="str">
        <f>IF(ISNUMBER(R19),calculation!$AE31,"")</f>
        <v/>
      </c>
      <c r="S20" s="75" t="str">
        <f>IF(ISNUMBER(S19),calculation!$AE45,"")</f>
        <v/>
      </c>
      <c r="T20" s="75" t="str">
        <f>IF(ISNUMBER(T19),calculation!$AE59,"")</f>
        <v/>
      </c>
      <c r="U20" s="75" t="str">
        <f>IF(ISNUMBER(U19),calculation!$AE73,"")</f>
        <v/>
      </c>
      <c r="V20" s="75" t="str">
        <f>IF(ISNUMBER(V19),calculation!$AE87,"")</f>
        <v/>
      </c>
      <c r="W20" s="75" t="str">
        <f>IF(ISNUMBER(W19),calculation!$AE101,"")</f>
        <v/>
      </c>
      <c r="X20" s="75" t="str">
        <f>IF(ISNUMBER(X19),calculation!$AE115,"")</f>
        <v/>
      </c>
      <c r="Y20" s="76" t="str">
        <f>IF(ISNUMBER(Y19),calculation!$AE129,"")</f>
        <v/>
      </c>
    </row>
    <row r="21" spans="1:26">
      <c r="A21" s="51" t="str">
        <f>IF(ISNUMBER('basic information'!C9),'basic information'!C9,"")</f>
        <v/>
      </c>
      <c r="B21" s="4"/>
      <c r="C21" s="4"/>
      <c r="D21" s="4"/>
      <c r="E21" s="4"/>
      <c r="F21" s="4"/>
      <c r="G21" s="4"/>
      <c r="H21" s="4"/>
      <c r="I21" s="4"/>
      <c r="J21" s="45"/>
      <c r="K21" s="57" t="str">
        <f>IF(ISNUMBER(calculation!B20),calculation!B20,"")</f>
        <v/>
      </c>
      <c r="L21" s="57" t="str">
        <f>IF(ISNUMBER(calculation!C20),calculation!C20,"")</f>
        <v/>
      </c>
      <c r="M21" s="57" t="str">
        <f>IF(ISNUMBER(calculation!D20),calculation!D20,"")</f>
        <v/>
      </c>
      <c r="N21" s="47"/>
      <c r="O21" s="58" t="s">
        <v>75</v>
      </c>
      <c r="P21" s="77" t="str">
        <f>IF(calculation!F2=1,0,"")</f>
        <v/>
      </c>
      <c r="Q21" s="75" t="str">
        <f>IF(ISNUMBER(Q19),calculation!$AF17,"")</f>
        <v/>
      </c>
      <c r="R21" s="75" t="str">
        <f>IF(ISNUMBER(R19),calculation!$AF31,"")</f>
        <v/>
      </c>
      <c r="S21" s="75" t="str">
        <f>IF(ISNUMBER(S19),calculation!$AF45,"")</f>
        <v/>
      </c>
      <c r="T21" s="75" t="str">
        <f>IF(ISNUMBER(T19),calculation!$AF59,"")</f>
        <v/>
      </c>
      <c r="U21" s="75" t="str">
        <f>IF(ISNUMBER(U19),calculation!$AF73,"")</f>
        <v/>
      </c>
      <c r="V21" s="75" t="str">
        <f>IF(ISNUMBER(V19),calculation!$AF87,"")</f>
        <v/>
      </c>
      <c r="W21" s="75" t="str">
        <f>IF(ISNUMBER(W19),calculation!$AF101,"")</f>
        <v/>
      </c>
      <c r="X21" s="75" t="str">
        <f>IF(ISNUMBER(X19),calculation!$AF115,"")</f>
        <v/>
      </c>
      <c r="Y21" s="76" t="str">
        <f>IF(ISNUMBER(Y19),calculation!$AF129,"")</f>
        <v/>
      </c>
    </row>
    <row r="22" spans="1:26">
      <c r="A22" s="51" t="str">
        <f>IF(ISNUMBER('basic information'!C10),'basic information'!C10,"")</f>
        <v/>
      </c>
      <c r="B22" s="4"/>
      <c r="C22" s="4"/>
      <c r="D22" s="4"/>
      <c r="E22" s="4"/>
      <c r="F22" s="4"/>
      <c r="G22" s="4"/>
      <c r="H22" s="4"/>
      <c r="I22" s="4"/>
      <c r="J22" s="45"/>
      <c r="K22" s="57" t="str">
        <f>IF(ISNUMBER(calculation!B21),calculation!B21,"")</f>
        <v/>
      </c>
      <c r="L22" s="57" t="str">
        <f>IF(ISNUMBER(calculation!C21),calculation!C21,"")</f>
        <v/>
      </c>
      <c r="M22" s="57" t="str">
        <f>IF(ISNUMBER(calculation!D21),calculation!D21,"")</f>
        <v/>
      </c>
      <c r="N22" s="47"/>
      <c r="O22" s="58" t="s">
        <v>76</v>
      </c>
      <c r="P22" s="75"/>
      <c r="Q22" s="75" t="str">
        <f>IF(ISNUMBER(Q19),calculation!$AH17,"")</f>
        <v/>
      </c>
      <c r="R22" s="75" t="str">
        <f>IF(ISNUMBER(R19),calculation!$AH31,"")</f>
        <v/>
      </c>
      <c r="S22" s="75" t="str">
        <f>IF(ISNUMBER(S19),calculation!$AH45,"")</f>
        <v/>
      </c>
      <c r="T22" s="75" t="str">
        <f>IF(ISNUMBER(T19),calculation!$AH59,"")</f>
        <v/>
      </c>
      <c r="U22" s="75" t="str">
        <f>IF(ISNUMBER(U19),calculation!$AH73,"")</f>
        <v/>
      </c>
      <c r="V22" s="75" t="str">
        <f>IF(ISNUMBER(V19),calculation!$AH87,"")</f>
        <v/>
      </c>
      <c r="W22" s="75" t="str">
        <f>IF(ISNUMBER(W19),calculation!$AH101,"")</f>
        <v/>
      </c>
      <c r="X22" s="75" t="str">
        <f>IF(ISNUMBER(X19),calculation!$AH115,"")</f>
        <v/>
      </c>
      <c r="Y22" s="76" t="str">
        <f>IF(ISNUMBER(Y19),calculation!$AH129,"")</f>
        <v/>
      </c>
    </row>
    <row r="23" spans="1:26">
      <c r="A23" s="51" t="str">
        <f>IF(ISNUMBER('basic information'!C11),'basic information'!C11,"")</f>
        <v/>
      </c>
      <c r="B23" s="4"/>
      <c r="C23" s="4"/>
      <c r="D23" s="4"/>
      <c r="E23" s="4"/>
      <c r="F23" s="4"/>
      <c r="G23" s="4"/>
      <c r="H23" s="4"/>
      <c r="I23" s="4"/>
      <c r="J23" s="45"/>
      <c r="K23" s="57" t="str">
        <f>IF(ISNUMBER(calculation!B22),calculation!B22,"")</f>
        <v/>
      </c>
      <c r="L23" s="57" t="str">
        <f>IF(ISNUMBER(calculation!C22),calculation!C22,"")</f>
        <v/>
      </c>
      <c r="M23" s="57" t="str">
        <f>IF(ISNUMBER(calculation!D22),calculation!D22,"")</f>
        <v/>
      </c>
      <c r="N23" s="47"/>
      <c r="O23" s="48"/>
      <c r="P23" s="46"/>
      <c r="Q23" s="46"/>
      <c r="R23" s="46"/>
      <c r="S23" s="46"/>
      <c r="T23" s="46"/>
      <c r="U23" s="46"/>
      <c r="V23" s="46"/>
      <c r="W23" s="46"/>
      <c r="X23" s="46"/>
      <c r="Y23" s="64"/>
    </row>
    <row r="24" spans="1:26">
      <c r="A24" s="51" t="str">
        <f>IF(ISNUMBER('basic information'!C12),'basic information'!C12,"")</f>
        <v/>
      </c>
      <c r="B24" s="4"/>
      <c r="C24" s="4"/>
      <c r="D24" s="4"/>
      <c r="E24" s="4"/>
      <c r="F24" s="4"/>
      <c r="G24" s="4"/>
      <c r="H24" s="4"/>
      <c r="I24" s="4"/>
      <c r="J24" s="45"/>
      <c r="K24" s="57" t="str">
        <f>IF(ISNUMBER(calculation!B23),calculation!B23,"")</f>
        <v/>
      </c>
      <c r="L24" s="57" t="str">
        <f>IF(ISNUMBER(calculation!C23),calculation!C23,"")</f>
        <v/>
      </c>
      <c r="M24" s="57" t="str">
        <f>IF(ISNUMBER(calculation!D23),calculation!D23,"")</f>
        <v/>
      </c>
      <c r="N24" s="47"/>
      <c r="O24" s="48"/>
      <c r="P24" s="46"/>
      <c r="Q24" s="46"/>
      <c r="R24" s="46"/>
      <c r="S24" s="46"/>
      <c r="T24" s="46"/>
      <c r="U24" s="46"/>
      <c r="V24" s="46"/>
      <c r="W24" s="46"/>
      <c r="X24" s="46"/>
      <c r="Y24" s="64"/>
    </row>
    <row r="25" spans="1:26">
      <c r="A25" s="51" t="str">
        <f>IF(ISNUMBER('basic information'!C13),'basic information'!C13,"")</f>
        <v/>
      </c>
      <c r="B25" s="4"/>
      <c r="C25" s="4"/>
      <c r="D25" s="4"/>
      <c r="E25" s="4"/>
      <c r="F25" s="4"/>
      <c r="G25" s="4"/>
      <c r="H25" s="4"/>
      <c r="I25" s="4"/>
      <c r="J25" s="45"/>
      <c r="K25" s="57" t="str">
        <f>IF(ISNUMBER(calculation!B24),calculation!B24,"")</f>
        <v/>
      </c>
      <c r="L25" s="57" t="str">
        <f>IF(ISNUMBER(calculation!C24),calculation!C24,"")</f>
        <v/>
      </c>
      <c r="M25" s="57" t="str">
        <f>IF(ISNUMBER(calculation!D24),calculation!D24,"")</f>
        <v/>
      </c>
      <c r="N25" s="47"/>
      <c r="O25" s="48"/>
      <c r="P25" s="46"/>
      <c r="Q25" s="46"/>
      <c r="R25" s="46"/>
      <c r="S25" s="46"/>
      <c r="T25" s="46"/>
      <c r="U25" s="46"/>
      <c r="V25" s="46"/>
      <c r="W25" s="46"/>
      <c r="X25" s="46"/>
      <c r="Y25" s="64"/>
    </row>
    <row r="26" spans="1:26">
      <c r="A26" s="51" t="str">
        <f>IF(ISNUMBER('basic information'!C14),'basic information'!C14,"")</f>
        <v/>
      </c>
      <c r="B26" s="4"/>
      <c r="C26" s="4"/>
      <c r="D26" s="4"/>
      <c r="E26" s="4"/>
      <c r="F26" s="4"/>
      <c r="G26" s="4"/>
      <c r="H26" s="4"/>
      <c r="I26" s="4"/>
      <c r="J26" s="45"/>
      <c r="K26" s="57" t="str">
        <f>IF(ISNUMBER(calculation!B25),calculation!B25,"")</f>
        <v/>
      </c>
      <c r="L26" s="57" t="str">
        <f>IF(ISNUMBER(calculation!C25),calculation!C25,"")</f>
        <v/>
      </c>
      <c r="M26" s="57" t="str">
        <f>IF(ISNUMBER(calculation!D25),calculation!D25,"")</f>
        <v/>
      </c>
      <c r="N26" s="47"/>
      <c r="O26" s="48"/>
      <c r="P26" s="46"/>
      <c r="Q26" s="46"/>
      <c r="R26" s="46"/>
      <c r="S26" s="46"/>
      <c r="T26" s="46"/>
      <c r="U26" s="46"/>
      <c r="V26" s="46"/>
      <c r="W26" s="46"/>
      <c r="X26" s="46"/>
      <c r="Y26" s="64"/>
    </row>
    <row r="27" spans="1:26">
      <c r="A27" s="51" t="str">
        <f>IF(ISNUMBER('basic information'!C15),'basic information'!C15,"")</f>
        <v/>
      </c>
      <c r="B27" s="4"/>
      <c r="C27" s="4"/>
      <c r="D27" s="4"/>
      <c r="E27" s="4"/>
      <c r="F27" s="4"/>
      <c r="G27" s="4"/>
      <c r="H27" s="4"/>
      <c r="I27" s="4"/>
      <c r="J27" s="45"/>
      <c r="K27" s="57" t="str">
        <f>IF(ISNUMBER(calculation!B26),calculation!B26,"")</f>
        <v/>
      </c>
      <c r="L27" s="57" t="str">
        <f>IF(ISNUMBER(calculation!C26),calculation!C26,"")</f>
        <v/>
      </c>
      <c r="M27" s="57" t="str">
        <f>IF(ISNUMBER(calculation!D26),calculation!D26,"")</f>
        <v/>
      </c>
      <c r="N27" s="47"/>
      <c r="O27" s="48"/>
      <c r="P27" s="46"/>
      <c r="Q27" s="46"/>
      <c r="R27" s="46"/>
      <c r="S27" s="46"/>
      <c r="T27" s="46"/>
      <c r="U27" s="46"/>
      <c r="V27" s="46"/>
      <c r="W27" s="46"/>
      <c r="X27" s="46"/>
      <c r="Y27" s="64"/>
    </row>
    <row r="28" spans="1:26">
      <c r="A28" s="51" t="str">
        <f>IF(ISNUMBER('basic information'!C16),'basic information'!C16,"")</f>
        <v/>
      </c>
      <c r="B28" s="4"/>
      <c r="C28" s="4"/>
      <c r="D28" s="4"/>
      <c r="E28" s="4"/>
      <c r="F28" s="4"/>
      <c r="G28" s="4"/>
      <c r="H28" s="4"/>
      <c r="I28" s="4"/>
      <c r="J28" s="45"/>
      <c r="K28" s="57" t="str">
        <f>IF(ISNUMBER(calculation!B27),calculation!B27,"")</f>
        <v/>
      </c>
      <c r="L28" s="57" t="str">
        <f>IF(ISNUMBER(calculation!C27),calculation!C27,"")</f>
        <v/>
      </c>
      <c r="M28" s="57" t="str">
        <f>IF(ISNUMBER(calculation!D27),calculation!D27,"")</f>
        <v/>
      </c>
      <c r="N28" s="47"/>
      <c r="O28" s="48"/>
      <c r="P28" s="46"/>
      <c r="Q28" s="46"/>
      <c r="R28" s="46"/>
      <c r="S28" s="46"/>
      <c r="T28" s="46"/>
      <c r="U28" s="46"/>
      <c r="V28" s="46"/>
      <c r="W28" s="46"/>
      <c r="X28" s="46"/>
      <c r="Y28" s="64"/>
    </row>
    <row r="29" spans="1:26">
      <c r="A29" s="51" t="str">
        <f>IF(ISNUMBER('basic information'!C17),'basic information'!C17,"")</f>
        <v/>
      </c>
      <c r="B29" s="4"/>
      <c r="C29" s="4"/>
      <c r="D29" s="4"/>
      <c r="E29" s="4"/>
      <c r="F29" s="4"/>
      <c r="G29" s="4"/>
      <c r="H29" s="4"/>
      <c r="I29" s="4"/>
      <c r="J29" s="45"/>
      <c r="K29" s="57" t="str">
        <f>IF(ISNUMBER(calculation!B28),calculation!B28,"")</f>
        <v/>
      </c>
      <c r="L29" s="57" t="str">
        <f>IF(ISNUMBER(calculation!C28),calculation!C28,"")</f>
        <v/>
      </c>
      <c r="M29" s="57" t="str">
        <f>IF(ISNUMBER(calculation!D28),calculation!D28,"")</f>
        <v/>
      </c>
      <c r="N29" s="47"/>
      <c r="O29" s="48"/>
      <c r="P29" s="46"/>
      <c r="Q29" s="46"/>
      <c r="R29" s="46"/>
      <c r="S29" s="46"/>
      <c r="T29" s="46"/>
      <c r="U29" s="46"/>
      <c r="V29" s="46"/>
      <c r="W29" s="46"/>
      <c r="X29" s="46"/>
      <c r="Y29" s="64"/>
    </row>
    <row r="30" spans="1:26">
      <c r="A30" s="51" t="str">
        <f>IF(ISNUMBER('basic information'!C18),'basic information'!C18,"")</f>
        <v/>
      </c>
      <c r="B30" s="4"/>
      <c r="C30" s="4"/>
      <c r="D30" s="4"/>
      <c r="E30" s="4"/>
      <c r="F30" s="4"/>
      <c r="G30" s="4"/>
      <c r="H30" s="4"/>
      <c r="I30" s="4"/>
      <c r="J30" s="45"/>
      <c r="K30" s="57" t="str">
        <f>IF(ISNUMBER(calculation!B29),calculation!B29,"")</f>
        <v/>
      </c>
      <c r="L30" s="57" t="str">
        <f>IF(ISNUMBER(calculation!C29),calculation!C29,"")</f>
        <v/>
      </c>
      <c r="M30" s="57" t="str">
        <f>IF(ISNUMBER(calculation!D29),calculation!D29,"")</f>
        <v/>
      </c>
      <c r="N30" s="47"/>
      <c r="O30" s="48"/>
      <c r="P30" s="46"/>
      <c r="Q30" s="46"/>
      <c r="R30" s="46"/>
      <c r="S30" s="46"/>
      <c r="T30" s="46"/>
      <c r="U30" s="46"/>
      <c r="V30" s="46"/>
      <c r="W30" s="46"/>
      <c r="X30" s="46"/>
      <c r="Y30" s="64"/>
    </row>
    <row r="31" spans="1:26">
      <c r="A31" s="51" t="s">
        <v>18</v>
      </c>
      <c r="B31" s="52" t="s">
        <v>17</v>
      </c>
      <c r="C31" s="52" t="s">
        <v>19</v>
      </c>
      <c r="D31" s="52" t="s">
        <v>20</v>
      </c>
      <c r="E31" s="52" t="s">
        <v>21</v>
      </c>
      <c r="F31" s="52" t="s">
        <v>22</v>
      </c>
      <c r="G31" s="52" t="s">
        <v>23</v>
      </c>
      <c r="H31" s="52" t="s">
        <v>24</v>
      </c>
      <c r="I31" s="52" t="s">
        <v>25</v>
      </c>
      <c r="J31" s="45"/>
      <c r="K31" s="66"/>
      <c r="L31" s="67"/>
      <c r="M31" s="67"/>
      <c r="N31" s="47"/>
      <c r="O31" s="48"/>
      <c r="P31" s="46"/>
      <c r="Q31" s="46"/>
      <c r="R31" s="46"/>
      <c r="S31" s="46"/>
      <c r="T31" s="46"/>
      <c r="U31" s="46"/>
      <c r="V31" s="46"/>
      <c r="W31" s="46"/>
      <c r="X31" s="46"/>
      <c r="Y31" s="64"/>
    </row>
    <row r="32" spans="1:26" ht="15.75" thickBot="1">
      <c r="A32" s="51" t="str">
        <f>'basic information'!D4</f>
        <v>Treatment 2</v>
      </c>
      <c r="B32" s="162" t="str">
        <f>IF(ISNUMBER('basic information'!D5),'basic information'!D5,"")</f>
        <v/>
      </c>
      <c r="C32" s="162"/>
      <c r="D32" s="162"/>
      <c r="E32" s="162"/>
      <c r="F32" s="162"/>
      <c r="G32" s="162"/>
      <c r="H32" s="162"/>
      <c r="I32" s="162"/>
      <c r="J32" s="45"/>
      <c r="K32" s="53" t="s">
        <v>53</v>
      </c>
      <c r="L32" s="54" t="s">
        <v>54</v>
      </c>
      <c r="M32" s="54" t="s">
        <v>55</v>
      </c>
      <c r="N32" s="47"/>
      <c r="O32" s="48"/>
      <c r="P32" s="46"/>
      <c r="Q32" s="46"/>
      <c r="R32" s="46"/>
      <c r="S32" s="46"/>
      <c r="T32" s="46"/>
      <c r="U32" s="46"/>
      <c r="V32" s="46"/>
      <c r="W32" s="46"/>
      <c r="X32" s="46"/>
      <c r="Y32" s="64"/>
    </row>
    <row r="33" spans="1:25">
      <c r="A33" s="51" t="str">
        <f>IF(ISNUMBER('basic information'!D7),'basic information'!D7,"")</f>
        <v/>
      </c>
      <c r="B33" s="4"/>
      <c r="C33" s="4"/>
      <c r="D33" s="4"/>
      <c r="E33" s="4"/>
      <c r="F33" s="4"/>
      <c r="G33" s="4"/>
      <c r="H33" s="4"/>
      <c r="I33" s="4"/>
      <c r="J33" s="45"/>
      <c r="K33" s="57" t="str">
        <f>IF(ISNUMBER(calculation!B32),calculation!B32,"")</f>
        <v/>
      </c>
      <c r="L33" s="57" t="str">
        <f>IF(ISNUMBER(calculation!C32),calculation!C32,"")</f>
        <v/>
      </c>
      <c r="M33" s="57" t="str">
        <f>IF(ISNUMBER(calculation!D32),calculation!D32,"")</f>
        <v/>
      </c>
      <c r="N33" s="47"/>
      <c r="O33" s="48"/>
      <c r="P33" s="46"/>
      <c r="Q33" s="46"/>
      <c r="R33" s="46"/>
      <c r="S33" s="46"/>
      <c r="T33" s="46"/>
      <c r="U33" s="46"/>
      <c r="V33" s="46"/>
      <c r="W33" s="46"/>
      <c r="X33" s="46"/>
      <c r="Y33" s="64"/>
    </row>
    <row r="34" spans="1:25">
      <c r="A34" s="51" t="str">
        <f>IF(ISNUMBER('basic information'!D8),'basic information'!D8,"")</f>
        <v/>
      </c>
      <c r="B34" s="4"/>
      <c r="C34" s="4"/>
      <c r="D34" s="4"/>
      <c r="E34" s="4"/>
      <c r="F34" s="4"/>
      <c r="G34" s="4"/>
      <c r="H34" s="4"/>
      <c r="I34" s="4"/>
      <c r="J34" s="45"/>
      <c r="K34" s="57" t="str">
        <f>IF(ISNUMBER(calculation!B33),calculation!B33,"")</f>
        <v/>
      </c>
      <c r="L34" s="57" t="str">
        <f>IF(ISNUMBER(calculation!C33),calculation!C33,"")</f>
        <v/>
      </c>
      <c r="M34" s="57" t="str">
        <f>IF(ISNUMBER(calculation!D33),calculation!D33,"")</f>
        <v/>
      </c>
      <c r="N34" s="47"/>
      <c r="O34" s="48"/>
      <c r="P34" s="46"/>
      <c r="Q34" s="46"/>
      <c r="R34" s="46"/>
      <c r="S34" s="46"/>
      <c r="T34" s="46"/>
      <c r="U34" s="46"/>
      <c r="V34" s="46"/>
      <c r="W34" s="46"/>
      <c r="X34" s="46"/>
      <c r="Y34" s="64"/>
    </row>
    <row r="35" spans="1:25">
      <c r="A35" s="51" t="str">
        <f>IF(ISNUMBER('basic information'!D9),'basic information'!D9,"")</f>
        <v/>
      </c>
      <c r="B35" s="4"/>
      <c r="C35" s="4"/>
      <c r="D35" s="4"/>
      <c r="E35" s="4"/>
      <c r="F35" s="4"/>
      <c r="G35" s="4"/>
      <c r="H35" s="4"/>
      <c r="I35" s="4"/>
      <c r="J35" s="45"/>
      <c r="K35" s="57" t="str">
        <f>IF(ISNUMBER(calculation!B34),calculation!B34,"")</f>
        <v/>
      </c>
      <c r="L35" s="57" t="str">
        <f>IF(ISNUMBER(calculation!C34),calculation!C34,"")</f>
        <v/>
      </c>
      <c r="M35" s="57" t="str">
        <f>IF(ISNUMBER(calculation!D34),calculation!D34,"")</f>
        <v/>
      </c>
      <c r="N35" s="47"/>
      <c r="O35" s="48"/>
      <c r="P35" s="46"/>
      <c r="Q35" s="46"/>
      <c r="R35" s="46"/>
      <c r="S35" s="46"/>
      <c r="T35" s="46"/>
      <c r="U35" s="46"/>
      <c r="V35" s="46"/>
      <c r="W35" s="46"/>
      <c r="X35" s="46"/>
      <c r="Y35" s="64"/>
    </row>
    <row r="36" spans="1:25">
      <c r="A36" s="51" t="str">
        <f>IF(ISNUMBER('basic information'!D10),'basic information'!D10,"")</f>
        <v/>
      </c>
      <c r="B36" s="4"/>
      <c r="C36" s="4"/>
      <c r="D36" s="4"/>
      <c r="E36" s="4"/>
      <c r="F36" s="4"/>
      <c r="G36" s="4"/>
      <c r="H36" s="4"/>
      <c r="I36" s="4"/>
      <c r="J36" s="45"/>
      <c r="K36" s="57" t="str">
        <f>IF(ISNUMBER(calculation!B35),calculation!B35,"")</f>
        <v/>
      </c>
      <c r="L36" s="57" t="str">
        <f>IF(ISNUMBER(calculation!C35),calculation!C35,"")</f>
        <v/>
      </c>
      <c r="M36" s="57" t="str">
        <f>IF(ISNUMBER(calculation!D35),calculation!D35,"")</f>
        <v/>
      </c>
      <c r="N36" s="47"/>
      <c r="O36" s="48"/>
      <c r="P36" s="46"/>
      <c r="Q36" s="46"/>
      <c r="R36" s="46"/>
      <c r="S36" s="46"/>
      <c r="T36" s="46"/>
      <c r="U36" s="46"/>
      <c r="V36" s="46"/>
      <c r="W36" s="46"/>
      <c r="X36" s="46"/>
      <c r="Y36" s="64"/>
    </row>
    <row r="37" spans="1:25">
      <c r="A37" s="51" t="str">
        <f>IF(ISNUMBER('basic information'!D11),'basic information'!D11,"")</f>
        <v/>
      </c>
      <c r="B37" s="4"/>
      <c r="C37" s="4"/>
      <c r="D37" s="4"/>
      <c r="E37" s="4"/>
      <c r="F37" s="4"/>
      <c r="G37" s="4"/>
      <c r="H37" s="4"/>
      <c r="I37" s="4"/>
      <c r="J37" s="45"/>
      <c r="K37" s="57" t="str">
        <f>IF(ISNUMBER(calculation!B36),calculation!B36,"")</f>
        <v/>
      </c>
      <c r="L37" s="57" t="str">
        <f>IF(ISNUMBER(calculation!C36),calculation!C36,"")</f>
        <v/>
      </c>
      <c r="M37" s="57" t="str">
        <f>IF(ISNUMBER(calculation!D36),calculation!D36,"")</f>
        <v/>
      </c>
      <c r="N37" s="47"/>
      <c r="O37" s="48"/>
      <c r="P37" s="46"/>
      <c r="Q37" s="46"/>
      <c r="R37" s="46"/>
      <c r="S37" s="46"/>
      <c r="T37" s="46"/>
      <c r="U37" s="46"/>
      <c r="V37" s="46"/>
      <c r="W37" s="46"/>
      <c r="X37" s="46"/>
      <c r="Y37" s="64"/>
    </row>
    <row r="38" spans="1:25">
      <c r="A38" s="51" t="str">
        <f>IF(ISNUMBER('basic information'!D12),'basic information'!D12,"")</f>
        <v/>
      </c>
      <c r="B38" s="4"/>
      <c r="C38" s="4"/>
      <c r="D38" s="4"/>
      <c r="E38" s="4"/>
      <c r="F38" s="4"/>
      <c r="G38" s="4"/>
      <c r="H38" s="4"/>
      <c r="I38" s="4"/>
      <c r="J38" s="45"/>
      <c r="K38" s="57" t="str">
        <f>IF(ISNUMBER(calculation!B37),calculation!B37,"")</f>
        <v/>
      </c>
      <c r="L38" s="57" t="str">
        <f>IF(ISNUMBER(calculation!C37),calculation!C37,"")</f>
        <v/>
      </c>
      <c r="M38" s="57" t="str">
        <f>IF(ISNUMBER(calculation!D37),calculation!D37,"")</f>
        <v/>
      </c>
      <c r="N38" s="47"/>
      <c r="O38" s="48"/>
      <c r="P38" s="46"/>
      <c r="Q38" s="46"/>
      <c r="R38" s="46"/>
      <c r="S38" s="46"/>
      <c r="T38" s="46"/>
      <c r="U38" s="46"/>
      <c r="V38" s="46"/>
      <c r="W38" s="46"/>
      <c r="X38" s="46"/>
      <c r="Y38" s="64"/>
    </row>
    <row r="39" spans="1:25">
      <c r="A39" s="51" t="str">
        <f>IF(ISNUMBER('basic information'!D13),'basic information'!D13,"")</f>
        <v/>
      </c>
      <c r="B39" s="4"/>
      <c r="C39" s="4"/>
      <c r="D39" s="4"/>
      <c r="E39" s="4"/>
      <c r="F39" s="4"/>
      <c r="G39" s="4"/>
      <c r="H39" s="4"/>
      <c r="I39" s="4"/>
      <c r="J39" s="45"/>
      <c r="K39" s="57" t="str">
        <f>IF(ISNUMBER(calculation!B38),calculation!B38,"")</f>
        <v/>
      </c>
      <c r="L39" s="57" t="str">
        <f>IF(ISNUMBER(calculation!C38),calculation!C38,"")</f>
        <v/>
      </c>
      <c r="M39" s="57" t="str">
        <f>IF(ISNUMBER(calculation!D38),calculation!D38,"")</f>
        <v/>
      </c>
      <c r="N39" s="47"/>
      <c r="O39" s="48"/>
      <c r="P39" s="46"/>
      <c r="Q39" s="46"/>
      <c r="R39" s="46"/>
      <c r="S39" s="46"/>
      <c r="T39" s="46"/>
      <c r="U39" s="46"/>
      <c r="V39" s="46"/>
      <c r="W39" s="46"/>
      <c r="X39" s="46"/>
      <c r="Y39" s="64"/>
    </row>
    <row r="40" spans="1:25">
      <c r="A40" s="51" t="str">
        <f>IF(ISNUMBER('basic information'!D14),'basic information'!D14,"")</f>
        <v/>
      </c>
      <c r="B40" s="4"/>
      <c r="C40" s="4"/>
      <c r="D40" s="4"/>
      <c r="E40" s="4"/>
      <c r="F40" s="4"/>
      <c r="G40" s="4"/>
      <c r="H40" s="4"/>
      <c r="I40" s="4"/>
      <c r="J40" s="45"/>
      <c r="K40" s="57" t="str">
        <f>IF(ISNUMBER(calculation!B39),calculation!B39,"")</f>
        <v/>
      </c>
      <c r="L40" s="57" t="str">
        <f>IF(ISNUMBER(calculation!C39),calculation!C39,"")</f>
        <v/>
      </c>
      <c r="M40" s="57" t="str">
        <f>IF(ISNUMBER(calculation!D39),calculation!D39,"")</f>
        <v/>
      </c>
      <c r="N40" s="47"/>
      <c r="O40" s="48"/>
      <c r="P40" s="46"/>
      <c r="Q40" s="46"/>
      <c r="R40" s="46"/>
      <c r="S40" s="46"/>
      <c r="T40" s="46"/>
      <c r="U40" s="46"/>
      <c r="V40" s="46"/>
      <c r="W40" s="46"/>
      <c r="X40" s="46"/>
      <c r="Y40" s="64"/>
    </row>
    <row r="41" spans="1:25">
      <c r="A41" s="51" t="str">
        <f>IF(ISNUMBER('basic information'!D15),'basic information'!D15,"")</f>
        <v/>
      </c>
      <c r="B41" s="4"/>
      <c r="C41" s="4"/>
      <c r="D41" s="4"/>
      <c r="E41" s="4"/>
      <c r="F41" s="4"/>
      <c r="G41" s="4"/>
      <c r="H41" s="4"/>
      <c r="I41" s="4"/>
      <c r="J41" s="45"/>
      <c r="K41" s="57" t="str">
        <f>IF(ISNUMBER(calculation!B40),calculation!B40,"")</f>
        <v/>
      </c>
      <c r="L41" s="57" t="str">
        <f>IF(ISNUMBER(calculation!C40),calculation!C40,"")</f>
        <v/>
      </c>
      <c r="M41" s="57" t="str">
        <f>IF(ISNUMBER(calculation!D40),calculation!D40,"")</f>
        <v/>
      </c>
      <c r="N41" s="47"/>
      <c r="O41" s="48"/>
      <c r="P41" s="46"/>
      <c r="Q41" s="46"/>
      <c r="R41" s="46"/>
      <c r="S41" s="46"/>
      <c r="T41" s="46"/>
      <c r="U41" s="46"/>
      <c r="V41" s="46"/>
      <c r="W41" s="46"/>
      <c r="X41" s="46"/>
      <c r="Y41" s="64"/>
    </row>
    <row r="42" spans="1:25">
      <c r="A42" s="51" t="str">
        <f>IF(ISNUMBER('basic information'!D16),'basic information'!D16,"")</f>
        <v/>
      </c>
      <c r="B42" s="4"/>
      <c r="C42" s="4"/>
      <c r="D42" s="4"/>
      <c r="E42" s="4"/>
      <c r="F42" s="4"/>
      <c r="G42" s="4"/>
      <c r="H42" s="4"/>
      <c r="I42" s="4"/>
      <c r="J42" s="45"/>
      <c r="K42" s="57" t="str">
        <f>IF(ISNUMBER(calculation!B41),calculation!B41,"")</f>
        <v/>
      </c>
      <c r="L42" s="57" t="str">
        <f>IF(ISNUMBER(calculation!C41),calculation!C41,"")</f>
        <v/>
      </c>
      <c r="M42" s="57" t="str">
        <f>IF(ISNUMBER(calculation!D41),calculation!D41,"")</f>
        <v/>
      </c>
      <c r="N42" s="47"/>
      <c r="O42" s="48"/>
      <c r="P42" s="46"/>
      <c r="Q42" s="46"/>
      <c r="R42" s="46"/>
      <c r="S42" s="46"/>
      <c r="T42" s="46"/>
      <c r="U42" s="46"/>
      <c r="V42" s="46"/>
      <c r="W42" s="46"/>
      <c r="X42" s="46"/>
      <c r="Y42" s="64"/>
    </row>
    <row r="43" spans="1:25">
      <c r="A43" s="51" t="str">
        <f>IF(ISNUMBER('basic information'!D17),'basic information'!D17,"")</f>
        <v/>
      </c>
      <c r="B43" s="4"/>
      <c r="C43" s="4"/>
      <c r="D43" s="4"/>
      <c r="E43" s="4"/>
      <c r="F43" s="4"/>
      <c r="G43" s="4"/>
      <c r="H43" s="4"/>
      <c r="I43" s="4"/>
      <c r="J43" s="45"/>
      <c r="K43" s="57" t="str">
        <f>IF(ISNUMBER(calculation!B42),calculation!B42,"")</f>
        <v/>
      </c>
      <c r="L43" s="57" t="str">
        <f>IF(ISNUMBER(calculation!C42),calculation!C42,"")</f>
        <v/>
      </c>
      <c r="M43" s="57" t="str">
        <f>IF(ISNUMBER(calculation!D42),calculation!D42,"")</f>
        <v/>
      </c>
      <c r="N43" s="47"/>
      <c r="O43" s="48"/>
      <c r="P43" s="46"/>
      <c r="Q43" s="46"/>
      <c r="R43" s="46"/>
      <c r="S43" s="46"/>
      <c r="T43" s="46"/>
      <c r="U43" s="46"/>
      <c r="V43" s="46"/>
      <c r="W43" s="46"/>
      <c r="X43" s="46"/>
      <c r="Y43" s="64"/>
    </row>
    <row r="44" spans="1:25">
      <c r="A44" s="51" t="str">
        <f>IF(ISNUMBER('basic information'!D18),'basic information'!D18,"")</f>
        <v/>
      </c>
      <c r="B44" s="4"/>
      <c r="C44" s="4"/>
      <c r="D44" s="4"/>
      <c r="E44" s="4"/>
      <c r="F44" s="4"/>
      <c r="G44" s="4"/>
      <c r="H44" s="4"/>
      <c r="I44" s="4"/>
      <c r="J44" s="45"/>
      <c r="K44" s="57" t="str">
        <f>IF(ISNUMBER(calculation!B43),calculation!B43,"")</f>
        <v/>
      </c>
      <c r="L44" s="57" t="str">
        <f>IF(ISNUMBER(calculation!C43),calculation!C43,"")</f>
        <v/>
      </c>
      <c r="M44" s="57" t="str">
        <f>IF(ISNUMBER(calculation!D43),calculation!D43,"")</f>
        <v/>
      </c>
      <c r="N44" s="47"/>
      <c r="O44" s="48"/>
      <c r="P44" s="46"/>
      <c r="Q44" s="46"/>
      <c r="R44" s="46"/>
      <c r="S44" s="46"/>
      <c r="T44" s="46"/>
      <c r="U44" s="46"/>
      <c r="V44" s="46"/>
      <c r="W44" s="46"/>
      <c r="X44" s="46"/>
      <c r="Y44" s="64"/>
    </row>
    <row r="45" spans="1:25">
      <c r="A45" s="51" t="s">
        <v>18</v>
      </c>
      <c r="B45" s="52" t="s">
        <v>17</v>
      </c>
      <c r="C45" s="52" t="s">
        <v>19</v>
      </c>
      <c r="D45" s="52" t="s">
        <v>20</v>
      </c>
      <c r="E45" s="52" t="s">
        <v>21</v>
      </c>
      <c r="F45" s="52" t="s">
        <v>22</v>
      </c>
      <c r="G45" s="52" t="s">
        <v>23</v>
      </c>
      <c r="H45" s="52" t="s">
        <v>24</v>
      </c>
      <c r="I45" s="52" t="s">
        <v>25</v>
      </c>
      <c r="J45" s="45"/>
      <c r="K45" s="66"/>
      <c r="L45" s="67"/>
      <c r="M45" s="67"/>
      <c r="N45" s="47"/>
      <c r="O45" s="48"/>
      <c r="P45" s="46"/>
      <c r="Q45" s="46"/>
      <c r="R45" s="46"/>
      <c r="S45" s="46"/>
      <c r="T45" s="46"/>
      <c r="U45" s="46"/>
      <c r="V45" s="46"/>
      <c r="W45" s="46"/>
      <c r="X45" s="46"/>
      <c r="Y45" s="64"/>
    </row>
    <row r="46" spans="1:25" ht="15.75" thickBot="1">
      <c r="A46" s="51" t="str">
        <f>'basic information'!E4</f>
        <v>Treatment 3</v>
      </c>
      <c r="B46" s="162" t="str">
        <f>IF(ISNUMBER('basic information'!E5),'basic information'!E5,"")</f>
        <v/>
      </c>
      <c r="C46" s="162"/>
      <c r="D46" s="162"/>
      <c r="E46" s="162"/>
      <c r="F46" s="162"/>
      <c r="G46" s="162"/>
      <c r="H46" s="162"/>
      <c r="I46" s="162"/>
      <c r="J46" s="45"/>
      <c r="K46" s="53" t="s">
        <v>53</v>
      </c>
      <c r="L46" s="54" t="s">
        <v>54</v>
      </c>
      <c r="M46" s="54" t="s">
        <v>55</v>
      </c>
      <c r="N46" s="47"/>
      <c r="O46" s="48"/>
      <c r="P46" s="46"/>
      <c r="Q46" s="46"/>
      <c r="R46" s="46"/>
      <c r="S46" s="46"/>
      <c r="T46" s="46"/>
      <c r="U46" s="46"/>
      <c r="V46" s="46"/>
      <c r="W46" s="46"/>
      <c r="X46" s="46"/>
      <c r="Y46" s="64"/>
    </row>
    <row r="47" spans="1:25">
      <c r="A47" s="51" t="str">
        <f>IF(ISNUMBER('basic information'!E7),'basic information'!E7,"")</f>
        <v/>
      </c>
      <c r="B47" s="4"/>
      <c r="C47" s="4"/>
      <c r="D47" s="4"/>
      <c r="E47" s="4"/>
      <c r="F47" s="4"/>
      <c r="G47" s="4"/>
      <c r="H47" s="4"/>
      <c r="I47" s="4"/>
      <c r="J47" s="45"/>
      <c r="K47" s="57" t="str">
        <f>IF(ISNUMBER(calculation!B46),calculation!B46,"")</f>
        <v/>
      </c>
      <c r="L47" s="57" t="str">
        <f>IF(ISNUMBER(calculation!C46),calculation!C46,"")</f>
        <v/>
      </c>
      <c r="M47" s="57" t="str">
        <f>IF(ISNUMBER(calculation!D46),calculation!D46,"")</f>
        <v/>
      </c>
      <c r="N47" s="47"/>
      <c r="O47" s="48"/>
      <c r="P47" s="46"/>
      <c r="Q47" s="46"/>
      <c r="R47" s="46"/>
      <c r="S47" s="46"/>
      <c r="T47" s="46"/>
      <c r="U47" s="46"/>
      <c r="V47" s="46"/>
      <c r="W47" s="46"/>
      <c r="X47" s="46"/>
      <c r="Y47" s="64"/>
    </row>
    <row r="48" spans="1:25">
      <c r="A48" s="51" t="str">
        <f>IF(ISNUMBER('basic information'!E8),'basic information'!E8,"")</f>
        <v/>
      </c>
      <c r="B48" s="4"/>
      <c r="C48" s="4"/>
      <c r="D48" s="4"/>
      <c r="E48" s="4"/>
      <c r="F48" s="4"/>
      <c r="G48" s="4"/>
      <c r="H48" s="4"/>
      <c r="I48" s="4"/>
      <c r="J48" s="45"/>
      <c r="K48" s="57" t="str">
        <f>IF(ISNUMBER(calculation!B47),calculation!B47,"")</f>
        <v/>
      </c>
      <c r="L48" s="57" t="str">
        <f>IF(ISNUMBER(calculation!C47),calculation!C47,"")</f>
        <v/>
      </c>
      <c r="M48" s="57" t="str">
        <f>IF(ISNUMBER(calculation!D47),calculation!D47,"")</f>
        <v/>
      </c>
      <c r="N48" s="47"/>
      <c r="O48" s="48"/>
      <c r="P48" s="46"/>
      <c r="Q48" s="46"/>
      <c r="R48" s="46"/>
      <c r="S48" s="46"/>
      <c r="T48" s="46"/>
      <c r="U48" s="46"/>
      <c r="V48" s="46"/>
      <c r="W48" s="46"/>
      <c r="X48" s="46"/>
      <c r="Y48" s="64"/>
    </row>
    <row r="49" spans="1:25">
      <c r="A49" s="51" t="str">
        <f>IF(ISNUMBER('basic information'!E9),'basic information'!E9,"")</f>
        <v/>
      </c>
      <c r="B49" s="4"/>
      <c r="C49" s="4"/>
      <c r="D49" s="4"/>
      <c r="E49" s="4"/>
      <c r="F49" s="4"/>
      <c r="G49" s="4"/>
      <c r="H49" s="4"/>
      <c r="I49" s="4"/>
      <c r="J49" s="45"/>
      <c r="K49" s="57" t="str">
        <f>IF(ISNUMBER(calculation!B48),calculation!B48,"")</f>
        <v/>
      </c>
      <c r="L49" s="57" t="str">
        <f>IF(ISNUMBER(calculation!C48),calculation!C48,"")</f>
        <v/>
      </c>
      <c r="M49" s="57" t="str">
        <f>IF(ISNUMBER(calculation!D48),calculation!D48,"")</f>
        <v/>
      </c>
      <c r="N49" s="47"/>
      <c r="O49" s="48"/>
      <c r="P49" s="46"/>
      <c r="Q49" s="46"/>
      <c r="R49" s="46"/>
      <c r="S49" s="46"/>
      <c r="T49" s="46"/>
      <c r="U49" s="46"/>
      <c r="V49" s="46"/>
      <c r="W49" s="46"/>
      <c r="X49" s="46"/>
      <c r="Y49" s="64"/>
    </row>
    <row r="50" spans="1:25">
      <c r="A50" s="51" t="str">
        <f>IF(ISNUMBER('basic information'!E10),'basic information'!E10,"")</f>
        <v/>
      </c>
      <c r="B50" s="4"/>
      <c r="C50" s="4"/>
      <c r="D50" s="4"/>
      <c r="E50" s="4"/>
      <c r="F50" s="4"/>
      <c r="G50" s="4"/>
      <c r="H50" s="4"/>
      <c r="I50" s="4"/>
      <c r="J50" s="45"/>
      <c r="K50" s="57" t="str">
        <f>IF(ISNUMBER(calculation!B49),calculation!B49,"")</f>
        <v/>
      </c>
      <c r="L50" s="57" t="str">
        <f>IF(ISNUMBER(calculation!C49),calculation!C49,"")</f>
        <v/>
      </c>
      <c r="M50" s="57" t="str">
        <f>IF(ISNUMBER(calculation!D49),calculation!D49,"")</f>
        <v/>
      </c>
      <c r="N50" s="47"/>
      <c r="O50" s="48"/>
      <c r="P50" s="46"/>
      <c r="Q50" s="46"/>
      <c r="R50" s="46"/>
      <c r="S50" s="46"/>
      <c r="T50" s="46"/>
      <c r="U50" s="46"/>
      <c r="V50" s="46"/>
      <c r="W50" s="46"/>
      <c r="X50" s="46"/>
      <c r="Y50" s="64"/>
    </row>
    <row r="51" spans="1:25">
      <c r="A51" s="51" t="str">
        <f>IF(ISNUMBER('basic information'!E11),'basic information'!E11,"")</f>
        <v/>
      </c>
      <c r="B51" s="4"/>
      <c r="C51" s="4"/>
      <c r="D51" s="4"/>
      <c r="E51" s="4"/>
      <c r="F51" s="4"/>
      <c r="G51" s="4"/>
      <c r="H51" s="4"/>
      <c r="I51" s="4"/>
      <c r="J51" s="45"/>
      <c r="K51" s="57" t="str">
        <f>IF(ISNUMBER(calculation!B50),calculation!B50,"")</f>
        <v/>
      </c>
      <c r="L51" s="57" t="str">
        <f>IF(ISNUMBER(calculation!C50),calculation!C50,"")</f>
        <v/>
      </c>
      <c r="M51" s="57" t="str">
        <f>IF(ISNUMBER(calculation!D50),calculation!D50,"")</f>
        <v/>
      </c>
      <c r="N51" s="47"/>
      <c r="O51" s="48"/>
      <c r="P51" s="46"/>
      <c r="Q51" s="46"/>
      <c r="R51" s="46"/>
      <c r="S51" s="46"/>
      <c r="T51" s="46"/>
      <c r="U51" s="46"/>
      <c r="V51" s="46"/>
      <c r="W51" s="46"/>
      <c r="X51" s="46"/>
      <c r="Y51" s="64"/>
    </row>
    <row r="52" spans="1:25">
      <c r="A52" s="51" t="str">
        <f>IF(ISNUMBER('basic information'!E12),'basic information'!E12,"")</f>
        <v/>
      </c>
      <c r="B52" s="4"/>
      <c r="C52" s="4"/>
      <c r="D52" s="4"/>
      <c r="E52" s="4"/>
      <c r="F52" s="4"/>
      <c r="G52" s="4"/>
      <c r="H52" s="4"/>
      <c r="I52" s="4"/>
      <c r="J52" s="45"/>
      <c r="K52" s="57" t="str">
        <f>IF(ISNUMBER(calculation!B51),calculation!B51,"")</f>
        <v/>
      </c>
      <c r="L52" s="57" t="str">
        <f>IF(ISNUMBER(calculation!C51),calculation!C51,"")</f>
        <v/>
      </c>
      <c r="M52" s="57" t="str">
        <f>IF(ISNUMBER(calculation!D51),calculation!D51,"")</f>
        <v/>
      </c>
      <c r="N52" s="47"/>
      <c r="O52" s="48"/>
      <c r="P52" s="46"/>
      <c r="Q52" s="46"/>
      <c r="R52" s="46"/>
      <c r="S52" s="46"/>
      <c r="T52" s="46"/>
      <c r="U52" s="46"/>
      <c r="V52" s="46"/>
      <c r="W52" s="46"/>
      <c r="X52" s="46"/>
      <c r="Y52" s="64"/>
    </row>
    <row r="53" spans="1:25">
      <c r="A53" s="51" t="str">
        <f>IF(ISNUMBER('basic information'!E13),'basic information'!E13,"")</f>
        <v/>
      </c>
      <c r="B53" s="4"/>
      <c r="C53" s="4"/>
      <c r="D53" s="4"/>
      <c r="E53" s="4"/>
      <c r="F53" s="4"/>
      <c r="G53" s="4"/>
      <c r="H53" s="4"/>
      <c r="I53" s="4"/>
      <c r="J53" s="45"/>
      <c r="K53" s="57" t="str">
        <f>IF(ISNUMBER(calculation!B52),calculation!B52,"")</f>
        <v/>
      </c>
      <c r="L53" s="57" t="str">
        <f>IF(ISNUMBER(calculation!C52),calculation!C52,"")</f>
        <v/>
      </c>
      <c r="M53" s="57" t="str">
        <f>IF(ISNUMBER(calculation!D52),calculation!D52,"")</f>
        <v/>
      </c>
      <c r="N53" s="47"/>
      <c r="O53" s="48"/>
      <c r="P53" s="46"/>
      <c r="Q53" s="46"/>
      <c r="R53" s="46"/>
      <c r="S53" s="46"/>
      <c r="T53" s="46"/>
      <c r="U53" s="46"/>
      <c r="V53" s="46"/>
      <c r="W53" s="46"/>
      <c r="X53" s="46"/>
      <c r="Y53" s="64"/>
    </row>
    <row r="54" spans="1:25">
      <c r="A54" s="51" t="str">
        <f>IF(ISNUMBER('basic information'!E14),'basic information'!E14,"")</f>
        <v/>
      </c>
      <c r="B54" s="4"/>
      <c r="C54" s="4"/>
      <c r="D54" s="4"/>
      <c r="E54" s="4"/>
      <c r="F54" s="4"/>
      <c r="G54" s="4"/>
      <c r="H54" s="4"/>
      <c r="I54" s="4"/>
      <c r="J54" s="45"/>
      <c r="K54" s="57" t="str">
        <f>IF(ISNUMBER(calculation!B53),calculation!B53,"")</f>
        <v/>
      </c>
      <c r="L54" s="57" t="str">
        <f>IF(ISNUMBER(calculation!C53),calculation!C53,"")</f>
        <v/>
      </c>
      <c r="M54" s="57" t="str">
        <f>IF(ISNUMBER(calculation!D53),calculation!D53,"")</f>
        <v/>
      </c>
      <c r="N54" s="47"/>
      <c r="O54" s="48"/>
      <c r="P54" s="46"/>
      <c r="Q54" s="46"/>
      <c r="R54" s="46"/>
      <c r="S54" s="46"/>
      <c r="T54" s="46"/>
      <c r="U54" s="46"/>
      <c r="V54" s="46"/>
      <c r="W54" s="46"/>
      <c r="X54" s="46"/>
      <c r="Y54" s="64"/>
    </row>
    <row r="55" spans="1:25">
      <c r="A55" s="51" t="str">
        <f>IF(ISNUMBER('basic information'!E15),'basic information'!E15,"")</f>
        <v/>
      </c>
      <c r="B55" s="4"/>
      <c r="C55" s="4"/>
      <c r="D55" s="4"/>
      <c r="E55" s="4"/>
      <c r="F55" s="4"/>
      <c r="G55" s="4"/>
      <c r="H55" s="4"/>
      <c r="I55" s="4"/>
      <c r="J55" s="45"/>
      <c r="K55" s="57" t="str">
        <f>IF(ISNUMBER(calculation!B54),calculation!B54,"")</f>
        <v/>
      </c>
      <c r="L55" s="57" t="str">
        <f>IF(ISNUMBER(calculation!C54),calculation!C54,"")</f>
        <v/>
      </c>
      <c r="M55" s="57" t="str">
        <f>IF(ISNUMBER(calculation!D54),calculation!D54,"")</f>
        <v/>
      </c>
      <c r="N55" s="47"/>
      <c r="O55" s="48"/>
      <c r="P55" s="46"/>
      <c r="Q55" s="46"/>
      <c r="R55" s="46"/>
      <c r="S55" s="46"/>
      <c r="T55" s="46"/>
      <c r="U55" s="46"/>
      <c r="V55" s="46"/>
      <c r="W55" s="46"/>
      <c r="X55" s="46"/>
      <c r="Y55" s="64"/>
    </row>
    <row r="56" spans="1:25">
      <c r="A56" s="51" t="str">
        <f>IF(ISNUMBER('basic information'!E16),'basic information'!E16,"")</f>
        <v/>
      </c>
      <c r="B56" s="4"/>
      <c r="C56" s="4"/>
      <c r="D56" s="4"/>
      <c r="E56" s="4"/>
      <c r="F56" s="4"/>
      <c r="G56" s="4"/>
      <c r="H56" s="4"/>
      <c r="I56" s="4"/>
      <c r="J56" s="45"/>
      <c r="K56" s="57" t="str">
        <f>IF(ISNUMBER(calculation!B55),calculation!B55,"")</f>
        <v/>
      </c>
      <c r="L56" s="57" t="str">
        <f>IF(ISNUMBER(calculation!C55),calculation!C55,"")</f>
        <v/>
      </c>
      <c r="M56" s="57" t="str">
        <f>IF(ISNUMBER(calculation!D55),calculation!D55,"")</f>
        <v/>
      </c>
      <c r="N56" s="47"/>
      <c r="O56" s="48"/>
      <c r="P56" s="46"/>
      <c r="Q56" s="46"/>
      <c r="R56" s="46"/>
      <c r="S56" s="46"/>
      <c r="T56" s="46"/>
      <c r="U56" s="46"/>
      <c r="V56" s="46"/>
      <c r="W56" s="46"/>
      <c r="X56" s="46"/>
      <c r="Y56" s="64"/>
    </row>
    <row r="57" spans="1:25">
      <c r="A57" s="51" t="str">
        <f>IF(ISNUMBER('basic information'!E17),'basic information'!E17,"")</f>
        <v/>
      </c>
      <c r="B57" s="4"/>
      <c r="C57" s="4"/>
      <c r="D57" s="4"/>
      <c r="E57" s="4"/>
      <c r="F57" s="4"/>
      <c r="G57" s="4"/>
      <c r="H57" s="4"/>
      <c r="I57" s="4"/>
      <c r="J57" s="45"/>
      <c r="K57" s="57" t="str">
        <f>IF(ISNUMBER(calculation!B56),calculation!B56,"")</f>
        <v/>
      </c>
      <c r="L57" s="57" t="str">
        <f>IF(ISNUMBER(calculation!C56),calculation!C56,"")</f>
        <v/>
      </c>
      <c r="M57" s="57" t="str">
        <f>IF(ISNUMBER(calculation!D56),calculation!D56,"")</f>
        <v/>
      </c>
      <c r="N57" s="47"/>
      <c r="O57" s="48"/>
      <c r="P57" s="46"/>
      <c r="Q57" s="46"/>
      <c r="R57" s="46"/>
      <c r="S57" s="46"/>
      <c r="T57" s="46"/>
      <c r="U57" s="46"/>
      <c r="V57" s="46"/>
      <c r="W57" s="46"/>
      <c r="X57" s="46"/>
      <c r="Y57" s="64"/>
    </row>
    <row r="58" spans="1:25">
      <c r="A58" s="51" t="str">
        <f>IF(ISNUMBER('basic information'!E18),'basic information'!E18,"")</f>
        <v/>
      </c>
      <c r="B58" s="4"/>
      <c r="C58" s="4"/>
      <c r="D58" s="4"/>
      <c r="E58" s="4"/>
      <c r="F58" s="4"/>
      <c r="G58" s="4"/>
      <c r="H58" s="4"/>
      <c r="I58" s="4"/>
      <c r="J58" s="45"/>
      <c r="K58" s="57" t="str">
        <f>IF(ISNUMBER(calculation!B57),calculation!B57,"")</f>
        <v/>
      </c>
      <c r="L58" s="57" t="str">
        <f>IF(ISNUMBER(calculation!C57),calculation!C57,"")</f>
        <v/>
      </c>
      <c r="M58" s="57" t="str">
        <f>IF(ISNUMBER(calculation!D57),calculation!D57,"")</f>
        <v/>
      </c>
      <c r="N58" s="47"/>
      <c r="O58" s="48"/>
      <c r="P58" s="46"/>
      <c r="Q58" s="46"/>
      <c r="R58" s="46"/>
      <c r="S58" s="46"/>
      <c r="T58" s="46"/>
      <c r="U58" s="46"/>
      <c r="V58" s="46"/>
      <c r="W58" s="46"/>
      <c r="X58" s="46"/>
      <c r="Y58" s="64"/>
    </row>
    <row r="59" spans="1:25">
      <c r="A59" s="51" t="s">
        <v>18</v>
      </c>
      <c r="B59" s="52" t="s">
        <v>17</v>
      </c>
      <c r="C59" s="52" t="s">
        <v>19</v>
      </c>
      <c r="D59" s="52" t="s">
        <v>20</v>
      </c>
      <c r="E59" s="52" t="s">
        <v>21</v>
      </c>
      <c r="F59" s="52" t="s">
        <v>22</v>
      </c>
      <c r="G59" s="52" t="s">
        <v>23</v>
      </c>
      <c r="H59" s="52" t="s">
        <v>24</v>
      </c>
      <c r="I59" s="52" t="s">
        <v>25</v>
      </c>
      <c r="J59" s="45"/>
      <c r="K59" s="66"/>
      <c r="L59" s="67"/>
      <c r="M59" s="67"/>
      <c r="N59" s="47"/>
      <c r="O59" s="48"/>
      <c r="P59" s="46"/>
      <c r="Q59" s="46"/>
      <c r="R59" s="46"/>
      <c r="S59" s="46"/>
      <c r="T59" s="46"/>
      <c r="U59" s="46"/>
      <c r="V59" s="46"/>
      <c r="W59" s="46"/>
      <c r="X59" s="46"/>
      <c r="Y59" s="64"/>
    </row>
    <row r="60" spans="1:25" ht="15.75" thickBot="1">
      <c r="A60" s="51" t="str">
        <f>'basic information'!F4</f>
        <v>Treatment 4</v>
      </c>
      <c r="B60" s="162" t="str">
        <f>IF(ISNUMBER('basic information'!F5),'basic information'!F5,"")</f>
        <v/>
      </c>
      <c r="C60" s="162"/>
      <c r="D60" s="162"/>
      <c r="E60" s="162"/>
      <c r="F60" s="162"/>
      <c r="G60" s="162"/>
      <c r="H60" s="162"/>
      <c r="I60" s="162"/>
      <c r="J60" s="45"/>
      <c r="K60" s="53" t="s">
        <v>53</v>
      </c>
      <c r="L60" s="54" t="s">
        <v>54</v>
      </c>
      <c r="M60" s="54" t="s">
        <v>55</v>
      </c>
      <c r="N60" s="47"/>
      <c r="O60" s="48"/>
      <c r="P60" s="46"/>
      <c r="Q60" s="46"/>
      <c r="R60" s="46"/>
      <c r="S60" s="46"/>
      <c r="T60" s="46"/>
      <c r="U60" s="46"/>
      <c r="V60" s="46"/>
      <c r="W60" s="46"/>
      <c r="X60" s="46"/>
      <c r="Y60" s="64"/>
    </row>
    <row r="61" spans="1:25">
      <c r="A61" s="51" t="str">
        <f>IF(ISNUMBER('basic information'!F7),'basic information'!F7,"")</f>
        <v/>
      </c>
      <c r="B61" s="4"/>
      <c r="C61" s="4"/>
      <c r="D61" s="4"/>
      <c r="E61" s="4"/>
      <c r="F61" s="4"/>
      <c r="G61" s="4"/>
      <c r="H61" s="4"/>
      <c r="I61" s="4"/>
      <c r="J61" s="45"/>
      <c r="K61" s="57" t="str">
        <f>IF(ISNUMBER(calculation!B60),calculation!B60,"")</f>
        <v/>
      </c>
      <c r="L61" s="57" t="str">
        <f>IF(ISNUMBER(calculation!C60),calculation!C60,"")</f>
        <v/>
      </c>
      <c r="M61" s="57" t="str">
        <f>IF(ISNUMBER(calculation!D60),calculation!D60,"")</f>
        <v/>
      </c>
      <c r="N61" s="47"/>
      <c r="O61" s="48"/>
      <c r="P61" s="46"/>
      <c r="Q61" s="46"/>
      <c r="R61" s="46"/>
      <c r="S61" s="46"/>
      <c r="T61" s="46"/>
      <c r="U61" s="46"/>
      <c r="V61" s="46"/>
      <c r="W61" s="46"/>
      <c r="X61" s="46"/>
      <c r="Y61" s="64"/>
    </row>
    <row r="62" spans="1:25">
      <c r="A62" s="51" t="str">
        <f>IF(ISNUMBER('basic information'!F8),'basic information'!F8,"")</f>
        <v/>
      </c>
      <c r="B62" s="4"/>
      <c r="C62" s="4"/>
      <c r="D62" s="4"/>
      <c r="E62" s="4"/>
      <c r="F62" s="4"/>
      <c r="G62" s="4"/>
      <c r="H62" s="4"/>
      <c r="I62" s="4"/>
      <c r="J62" s="45"/>
      <c r="K62" s="57" t="str">
        <f>IF(ISNUMBER(calculation!B61),calculation!B61,"")</f>
        <v/>
      </c>
      <c r="L62" s="57" t="str">
        <f>IF(ISNUMBER(calculation!C61),calculation!C61,"")</f>
        <v/>
      </c>
      <c r="M62" s="57" t="str">
        <f>IF(ISNUMBER(calculation!D61),calculation!D61,"")</f>
        <v/>
      </c>
      <c r="N62" s="47"/>
      <c r="O62" s="48"/>
      <c r="P62" s="46"/>
      <c r="Q62" s="46"/>
      <c r="R62" s="46"/>
      <c r="S62" s="46"/>
      <c r="T62" s="46"/>
      <c r="U62" s="46"/>
      <c r="V62" s="46"/>
      <c r="W62" s="46"/>
      <c r="X62" s="46"/>
      <c r="Y62" s="64"/>
    </row>
    <row r="63" spans="1:25">
      <c r="A63" s="51" t="str">
        <f>IF(ISNUMBER('basic information'!F9),'basic information'!F9,"")</f>
        <v/>
      </c>
      <c r="B63" s="4"/>
      <c r="C63" s="4"/>
      <c r="D63" s="4"/>
      <c r="E63" s="4"/>
      <c r="F63" s="4"/>
      <c r="G63" s="4"/>
      <c r="H63" s="4"/>
      <c r="I63" s="4"/>
      <c r="J63" s="45"/>
      <c r="K63" s="57" t="str">
        <f>IF(ISNUMBER(calculation!B62),calculation!B62,"")</f>
        <v/>
      </c>
      <c r="L63" s="57" t="str">
        <f>IF(ISNUMBER(calculation!C62),calculation!C62,"")</f>
        <v/>
      </c>
      <c r="M63" s="57" t="str">
        <f>IF(ISNUMBER(calculation!D62),calculation!D62,"")</f>
        <v/>
      </c>
      <c r="N63" s="47"/>
      <c r="O63" s="48"/>
      <c r="P63" s="46"/>
      <c r="Q63" s="46"/>
      <c r="R63" s="46"/>
      <c r="S63" s="46"/>
      <c r="T63" s="46"/>
      <c r="U63" s="46"/>
      <c r="V63" s="46"/>
      <c r="W63" s="46"/>
      <c r="X63" s="46"/>
      <c r="Y63" s="64"/>
    </row>
    <row r="64" spans="1:25">
      <c r="A64" s="51" t="str">
        <f>IF(ISNUMBER('basic information'!F10),'basic information'!F10,"")</f>
        <v/>
      </c>
      <c r="B64" s="4"/>
      <c r="C64" s="4"/>
      <c r="D64" s="4"/>
      <c r="E64" s="4"/>
      <c r="F64" s="4"/>
      <c r="G64" s="4"/>
      <c r="H64" s="4"/>
      <c r="I64" s="4"/>
      <c r="J64" s="45"/>
      <c r="K64" s="57" t="str">
        <f>IF(ISNUMBER(calculation!B63),calculation!B63,"")</f>
        <v/>
      </c>
      <c r="L64" s="57" t="str">
        <f>IF(ISNUMBER(calculation!C63),calculation!C63,"")</f>
        <v/>
      </c>
      <c r="M64" s="57" t="str">
        <f>IF(ISNUMBER(calculation!D63),calculation!D63,"")</f>
        <v/>
      </c>
      <c r="N64" s="47"/>
      <c r="O64" s="48"/>
      <c r="P64" s="46"/>
      <c r="Q64" s="46"/>
      <c r="R64" s="46"/>
      <c r="S64" s="46"/>
      <c r="T64" s="46"/>
      <c r="U64" s="46"/>
      <c r="V64" s="46"/>
      <c r="W64" s="46"/>
      <c r="X64" s="46"/>
      <c r="Y64" s="64"/>
    </row>
    <row r="65" spans="1:25">
      <c r="A65" s="51" t="str">
        <f>IF(ISNUMBER('basic information'!F11),'basic information'!F11,"")</f>
        <v/>
      </c>
      <c r="B65" s="4"/>
      <c r="C65" s="4"/>
      <c r="D65" s="4"/>
      <c r="E65" s="4"/>
      <c r="F65" s="4"/>
      <c r="G65" s="4"/>
      <c r="H65" s="4"/>
      <c r="I65" s="4"/>
      <c r="J65" s="45"/>
      <c r="K65" s="57" t="str">
        <f>IF(ISNUMBER(calculation!B64),calculation!B64,"")</f>
        <v/>
      </c>
      <c r="L65" s="57" t="str">
        <f>IF(ISNUMBER(calculation!C64),calculation!C64,"")</f>
        <v/>
      </c>
      <c r="M65" s="57" t="str">
        <f>IF(ISNUMBER(calculation!D64),calculation!D64,"")</f>
        <v/>
      </c>
      <c r="N65" s="47"/>
      <c r="O65" s="48"/>
      <c r="P65" s="46"/>
      <c r="Q65" s="46"/>
      <c r="R65" s="46"/>
      <c r="S65" s="46"/>
      <c r="T65" s="46"/>
      <c r="U65" s="46"/>
      <c r="V65" s="46"/>
      <c r="W65" s="46"/>
      <c r="X65" s="46"/>
      <c r="Y65" s="64"/>
    </row>
    <row r="66" spans="1:25">
      <c r="A66" s="51" t="str">
        <f>IF(ISNUMBER('basic information'!F12),'basic information'!F12,"")</f>
        <v/>
      </c>
      <c r="B66" s="4"/>
      <c r="C66" s="4"/>
      <c r="D66" s="4"/>
      <c r="E66" s="4"/>
      <c r="F66" s="4"/>
      <c r="G66" s="4"/>
      <c r="H66" s="4"/>
      <c r="I66" s="4"/>
      <c r="J66" s="45"/>
      <c r="K66" s="57" t="str">
        <f>IF(ISNUMBER(calculation!B65),calculation!B65,"")</f>
        <v/>
      </c>
      <c r="L66" s="57" t="str">
        <f>IF(ISNUMBER(calculation!C65),calculation!C65,"")</f>
        <v/>
      </c>
      <c r="M66" s="57" t="str">
        <f>IF(ISNUMBER(calculation!D65),calculation!D65,"")</f>
        <v/>
      </c>
      <c r="N66" s="47"/>
      <c r="O66" s="48"/>
      <c r="P66" s="46"/>
      <c r="Q66" s="46"/>
      <c r="R66" s="46"/>
      <c r="S66" s="46"/>
      <c r="T66" s="46"/>
      <c r="U66" s="46"/>
      <c r="V66" s="46"/>
      <c r="W66" s="46"/>
      <c r="X66" s="46"/>
      <c r="Y66" s="64"/>
    </row>
    <row r="67" spans="1:25">
      <c r="A67" s="51" t="str">
        <f>IF(ISNUMBER('basic information'!F13),'basic information'!F13,"")</f>
        <v/>
      </c>
      <c r="B67" s="4"/>
      <c r="C67" s="4"/>
      <c r="D67" s="4"/>
      <c r="E67" s="4"/>
      <c r="F67" s="4"/>
      <c r="G67" s="4"/>
      <c r="H67" s="4"/>
      <c r="I67" s="4"/>
      <c r="J67" s="45"/>
      <c r="K67" s="57" t="str">
        <f>IF(ISNUMBER(calculation!B66),calculation!B66,"")</f>
        <v/>
      </c>
      <c r="L67" s="57" t="str">
        <f>IF(ISNUMBER(calculation!C66),calculation!C66,"")</f>
        <v/>
      </c>
      <c r="M67" s="57" t="str">
        <f>IF(ISNUMBER(calculation!D66),calculation!D66,"")</f>
        <v/>
      </c>
      <c r="N67" s="47"/>
      <c r="O67" s="48"/>
      <c r="P67" s="46"/>
      <c r="Q67" s="46"/>
      <c r="R67" s="46"/>
      <c r="S67" s="46"/>
      <c r="T67" s="46"/>
      <c r="U67" s="46"/>
      <c r="V67" s="46"/>
      <c r="W67" s="46"/>
      <c r="X67" s="46"/>
      <c r="Y67" s="64"/>
    </row>
    <row r="68" spans="1:25">
      <c r="A68" s="51" t="str">
        <f>IF(ISNUMBER('basic information'!F14),'basic information'!F14,"")</f>
        <v/>
      </c>
      <c r="B68" s="4"/>
      <c r="C68" s="4"/>
      <c r="D68" s="4"/>
      <c r="E68" s="4"/>
      <c r="F68" s="4"/>
      <c r="G68" s="4"/>
      <c r="H68" s="4"/>
      <c r="I68" s="4"/>
      <c r="J68" s="45"/>
      <c r="K68" s="57" t="str">
        <f>IF(ISNUMBER(calculation!B67),calculation!B67,"")</f>
        <v/>
      </c>
      <c r="L68" s="57" t="str">
        <f>IF(ISNUMBER(calculation!C67),calculation!C67,"")</f>
        <v/>
      </c>
      <c r="M68" s="57" t="str">
        <f>IF(ISNUMBER(calculation!D67),calculation!D67,"")</f>
        <v/>
      </c>
      <c r="N68" s="47"/>
      <c r="O68" s="48"/>
      <c r="P68" s="46"/>
      <c r="Q68" s="46"/>
      <c r="R68" s="46"/>
      <c r="S68" s="46"/>
      <c r="T68" s="46"/>
      <c r="U68" s="46"/>
      <c r="V68" s="46"/>
      <c r="W68" s="46"/>
      <c r="X68" s="46"/>
      <c r="Y68" s="64"/>
    </row>
    <row r="69" spans="1:25">
      <c r="A69" s="51" t="str">
        <f>IF(ISNUMBER('basic information'!F15),'basic information'!F15,"")</f>
        <v/>
      </c>
      <c r="B69" s="4"/>
      <c r="C69" s="4"/>
      <c r="D69" s="4"/>
      <c r="E69" s="4"/>
      <c r="F69" s="4"/>
      <c r="G69" s="4"/>
      <c r="H69" s="4"/>
      <c r="I69" s="4"/>
      <c r="J69" s="45"/>
      <c r="K69" s="57" t="str">
        <f>IF(ISNUMBER(calculation!B68),calculation!B68,"")</f>
        <v/>
      </c>
      <c r="L69" s="57" t="str">
        <f>IF(ISNUMBER(calculation!C68),calculation!C68,"")</f>
        <v/>
      </c>
      <c r="M69" s="57" t="str">
        <f>IF(ISNUMBER(calculation!D68),calculation!D68,"")</f>
        <v/>
      </c>
      <c r="N69" s="47"/>
      <c r="O69" s="48"/>
      <c r="P69" s="46"/>
      <c r="Q69" s="46"/>
      <c r="R69" s="46"/>
      <c r="S69" s="46"/>
      <c r="T69" s="46"/>
      <c r="U69" s="46"/>
      <c r="V69" s="46"/>
      <c r="W69" s="46"/>
      <c r="X69" s="46"/>
      <c r="Y69" s="64"/>
    </row>
    <row r="70" spans="1:25">
      <c r="A70" s="51" t="str">
        <f>IF(ISNUMBER('basic information'!F16),'basic information'!F16,"")</f>
        <v/>
      </c>
      <c r="B70" s="4"/>
      <c r="C70" s="4"/>
      <c r="D70" s="4"/>
      <c r="E70" s="4"/>
      <c r="F70" s="4"/>
      <c r="G70" s="4"/>
      <c r="H70" s="4"/>
      <c r="I70" s="4"/>
      <c r="J70" s="45"/>
      <c r="K70" s="57" t="str">
        <f>IF(ISNUMBER(calculation!B69),calculation!B69,"")</f>
        <v/>
      </c>
      <c r="L70" s="57" t="str">
        <f>IF(ISNUMBER(calculation!C69),calculation!C69,"")</f>
        <v/>
      </c>
      <c r="M70" s="57" t="str">
        <f>IF(ISNUMBER(calculation!D69),calculation!D69,"")</f>
        <v/>
      </c>
      <c r="N70" s="47"/>
      <c r="O70" s="48"/>
      <c r="P70" s="46"/>
      <c r="Q70" s="46"/>
      <c r="R70" s="46"/>
      <c r="S70" s="46"/>
      <c r="T70" s="46"/>
      <c r="U70" s="46"/>
      <c r="V70" s="46"/>
      <c r="W70" s="46"/>
      <c r="X70" s="46"/>
      <c r="Y70" s="64"/>
    </row>
    <row r="71" spans="1:25">
      <c r="A71" s="51" t="str">
        <f>IF(ISNUMBER('basic information'!F17),'basic information'!F17,"")</f>
        <v/>
      </c>
      <c r="B71" s="4"/>
      <c r="C71" s="4"/>
      <c r="D71" s="4"/>
      <c r="E71" s="4"/>
      <c r="F71" s="4"/>
      <c r="G71" s="4"/>
      <c r="H71" s="4"/>
      <c r="I71" s="4"/>
      <c r="J71" s="45"/>
      <c r="K71" s="57" t="str">
        <f>IF(ISNUMBER(calculation!B70),calculation!B70,"")</f>
        <v/>
      </c>
      <c r="L71" s="57" t="str">
        <f>IF(ISNUMBER(calculation!C70),calculation!C70,"")</f>
        <v/>
      </c>
      <c r="M71" s="57" t="str">
        <f>IF(ISNUMBER(calculation!D70),calculation!D70,"")</f>
        <v/>
      </c>
      <c r="N71" s="47"/>
      <c r="O71" s="48"/>
      <c r="P71" s="46"/>
      <c r="Q71" s="46"/>
      <c r="R71" s="46"/>
      <c r="S71" s="46"/>
      <c r="T71" s="46"/>
      <c r="U71" s="46"/>
      <c r="V71" s="46"/>
      <c r="W71" s="46"/>
      <c r="X71" s="46"/>
      <c r="Y71" s="64"/>
    </row>
    <row r="72" spans="1:25">
      <c r="A72" s="51" t="str">
        <f>IF(ISNUMBER('basic information'!F18),'basic information'!F18,"")</f>
        <v/>
      </c>
      <c r="B72" s="4"/>
      <c r="C72" s="4"/>
      <c r="D72" s="4"/>
      <c r="E72" s="4"/>
      <c r="F72" s="4"/>
      <c r="G72" s="4"/>
      <c r="H72" s="4"/>
      <c r="I72" s="4"/>
      <c r="J72" s="45"/>
      <c r="K72" s="57" t="str">
        <f>IF(ISNUMBER(calculation!B71),calculation!B71,"")</f>
        <v/>
      </c>
      <c r="L72" s="57" t="str">
        <f>IF(ISNUMBER(calculation!C71),calculation!C71,"")</f>
        <v/>
      </c>
      <c r="M72" s="57" t="str">
        <f>IF(ISNUMBER(calculation!D71),calculation!D71,"")</f>
        <v/>
      </c>
      <c r="N72" s="47"/>
      <c r="O72" s="48"/>
      <c r="P72" s="46"/>
      <c r="Q72" s="46"/>
      <c r="R72" s="46"/>
      <c r="S72" s="46"/>
      <c r="T72" s="46"/>
      <c r="U72" s="46"/>
      <c r="V72" s="46"/>
      <c r="W72" s="46"/>
      <c r="X72" s="46"/>
      <c r="Y72" s="64"/>
    </row>
    <row r="73" spans="1:25">
      <c r="A73" s="51" t="s">
        <v>18</v>
      </c>
      <c r="B73" s="52" t="s">
        <v>17</v>
      </c>
      <c r="C73" s="52" t="s">
        <v>19</v>
      </c>
      <c r="D73" s="52" t="s">
        <v>20</v>
      </c>
      <c r="E73" s="52" t="s">
        <v>21</v>
      </c>
      <c r="F73" s="52" t="s">
        <v>22</v>
      </c>
      <c r="G73" s="52" t="s">
        <v>23</v>
      </c>
      <c r="H73" s="52" t="s">
        <v>24</v>
      </c>
      <c r="I73" s="52" t="s">
        <v>25</v>
      </c>
      <c r="J73" s="45"/>
      <c r="K73" s="66"/>
      <c r="L73" s="67"/>
      <c r="M73" s="67"/>
      <c r="N73" s="47"/>
      <c r="O73" s="48"/>
      <c r="P73" s="46"/>
      <c r="Q73" s="46"/>
      <c r="R73" s="46"/>
      <c r="S73" s="46"/>
      <c r="T73" s="46"/>
      <c r="U73" s="46"/>
      <c r="V73" s="46"/>
      <c r="W73" s="46"/>
      <c r="X73" s="46"/>
      <c r="Y73" s="64"/>
    </row>
    <row r="74" spans="1:25" ht="15.75" thickBot="1">
      <c r="A74" s="51" t="str">
        <f>'basic information'!G4</f>
        <v>Treatment 5</v>
      </c>
      <c r="B74" s="162" t="str">
        <f>IF(ISNUMBER('basic information'!G5),'basic information'!G5,"")</f>
        <v/>
      </c>
      <c r="C74" s="162"/>
      <c r="D74" s="162"/>
      <c r="E74" s="162"/>
      <c r="F74" s="162"/>
      <c r="G74" s="162"/>
      <c r="H74" s="162"/>
      <c r="I74" s="162"/>
      <c r="J74" s="45"/>
      <c r="K74" s="53" t="s">
        <v>53</v>
      </c>
      <c r="L74" s="54" t="s">
        <v>54</v>
      </c>
      <c r="M74" s="54" t="s">
        <v>55</v>
      </c>
      <c r="N74" s="47"/>
      <c r="O74" s="48"/>
      <c r="P74" s="46"/>
      <c r="Q74" s="46"/>
      <c r="R74" s="46"/>
      <c r="S74" s="46"/>
      <c r="T74" s="46"/>
      <c r="U74" s="46"/>
      <c r="V74" s="46"/>
      <c r="W74" s="46"/>
      <c r="X74" s="46"/>
      <c r="Y74" s="64"/>
    </row>
    <row r="75" spans="1:25">
      <c r="A75" s="51" t="str">
        <f>IF(ISNUMBER('basic information'!G7),'basic information'!G7,"")</f>
        <v/>
      </c>
      <c r="B75" s="4"/>
      <c r="C75" s="4"/>
      <c r="D75" s="4"/>
      <c r="E75" s="4"/>
      <c r="F75" s="4"/>
      <c r="G75" s="4"/>
      <c r="H75" s="4"/>
      <c r="I75" s="4"/>
      <c r="J75" s="45"/>
      <c r="K75" s="57" t="str">
        <f>IF(ISNUMBER(calculation!B74),calculation!B74,"")</f>
        <v/>
      </c>
      <c r="L75" s="57" t="str">
        <f>IF(ISNUMBER(calculation!C74),calculation!C74,"")</f>
        <v/>
      </c>
      <c r="M75" s="57" t="str">
        <f>IF(ISNUMBER(calculation!D74),calculation!D74,"")</f>
        <v/>
      </c>
      <c r="N75" s="47"/>
      <c r="O75" s="48"/>
      <c r="P75" s="46"/>
      <c r="Q75" s="46"/>
      <c r="R75" s="46"/>
      <c r="S75" s="46"/>
      <c r="T75" s="46"/>
      <c r="U75" s="46"/>
      <c r="V75" s="46"/>
      <c r="W75" s="46"/>
      <c r="X75" s="46"/>
      <c r="Y75" s="64"/>
    </row>
    <row r="76" spans="1:25">
      <c r="A76" s="51" t="str">
        <f>IF(ISNUMBER('basic information'!G8),'basic information'!G8,"")</f>
        <v/>
      </c>
      <c r="B76" s="4"/>
      <c r="C76" s="4"/>
      <c r="D76" s="4"/>
      <c r="E76" s="4"/>
      <c r="F76" s="4"/>
      <c r="G76" s="4"/>
      <c r="H76" s="4"/>
      <c r="I76" s="4"/>
      <c r="J76" s="45"/>
      <c r="K76" s="57" t="str">
        <f>IF(ISNUMBER(calculation!B75),calculation!B75,"")</f>
        <v/>
      </c>
      <c r="L76" s="57" t="str">
        <f>IF(ISNUMBER(calculation!C75),calculation!C75,"")</f>
        <v/>
      </c>
      <c r="M76" s="57" t="str">
        <f>IF(ISNUMBER(calculation!D75),calculation!D75,"")</f>
        <v/>
      </c>
      <c r="N76" s="47"/>
      <c r="O76" s="48"/>
      <c r="P76" s="46"/>
      <c r="Q76" s="46"/>
      <c r="R76" s="46"/>
      <c r="S76" s="46"/>
      <c r="T76" s="46"/>
      <c r="U76" s="46"/>
      <c r="V76" s="46"/>
      <c r="W76" s="46"/>
      <c r="X76" s="46"/>
      <c r="Y76" s="64"/>
    </row>
    <row r="77" spans="1:25">
      <c r="A77" s="51" t="str">
        <f>IF(ISNUMBER('basic information'!G9),'basic information'!G9,"")</f>
        <v/>
      </c>
      <c r="B77" s="4"/>
      <c r="C77" s="4"/>
      <c r="D77" s="4"/>
      <c r="E77" s="4"/>
      <c r="F77" s="4"/>
      <c r="G77" s="4"/>
      <c r="H77" s="4"/>
      <c r="I77" s="4"/>
      <c r="J77" s="45"/>
      <c r="K77" s="57" t="str">
        <f>IF(ISNUMBER(calculation!B76),calculation!B76,"")</f>
        <v/>
      </c>
      <c r="L77" s="57" t="str">
        <f>IF(ISNUMBER(calculation!C76),calculation!C76,"")</f>
        <v/>
      </c>
      <c r="M77" s="57" t="str">
        <f>IF(ISNUMBER(calculation!D76),calculation!D76,"")</f>
        <v/>
      </c>
      <c r="N77" s="47"/>
      <c r="O77" s="48"/>
      <c r="P77" s="46"/>
      <c r="Q77" s="46"/>
      <c r="R77" s="46"/>
      <c r="S77" s="46"/>
      <c r="T77" s="46"/>
      <c r="U77" s="46"/>
      <c r="V77" s="46"/>
      <c r="W77" s="46"/>
      <c r="X77" s="46"/>
      <c r="Y77" s="64"/>
    </row>
    <row r="78" spans="1:25">
      <c r="A78" s="51" t="str">
        <f>IF(ISNUMBER('basic information'!G10),'basic information'!G10,"")</f>
        <v/>
      </c>
      <c r="B78" s="4"/>
      <c r="C78" s="4"/>
      <c r="D78" s="4"/>
      <c r="E78" s="4"/>
      <c r="F78" s="4"/>
      <c r="G78" s="4"/>
      <c r="H78" s="4"/>
      <c r="I78" s="4"/>
      <c r="J78" s="45"/>
      <c r="K78" s="57" t="str">
        <f>IF(ISNUMBER(calculation!B77),calculation!B77,"")</f>
        <v/>
      </c>
      <c r="L78" s="57" t="str">
        <f>IF(ISNUMBER(calculation!C77),calculation!C77,"")</f>
        <v/>
      </c>
      <c r="M78" s="57" t="str">
        <f>IF(ISNUMBER(calculation!D77),calculation!D77,"")</f>
        <v/>
      </c>
      <c r="N78" s="47"/>
      <c r="O78" s="48"/>
      <c r="P78" s="46"/>
      <c r="Q78" s="46"/>
      <c r="R78" s="46"/>
      <c r="S78" s="46"/>
      <c r="T78" s="46"/>
      <c r="U78" s="46"/>
      <c r="V78" s="46"/>
      <c r="W78" s="46"/>
      <c r="X78" s="46"/>
      <c r="Y78" s="64"/>
    </row>
    <row r="79" spans="1:25">
      <c r="A79" s="51" t="str">
        <f>IF(ISNUMBER('basic information'!G11),'basic information'!G11,"")</f>
        <v/>
      </c>
      <c r="B79" s="4"/>
      <c r="C79" s="4"/>
      <c r="D79" s="4"/>
      <c r="E79" s="4"/>
      <c r="F79" s="4"/>
      <c r="G79" s="4"/>
      <c r="H79" s="4"/>
      <c r="I79" s="4"/>
      <c r="J79" s="45"/>
      <c r="K79" s="57" t="str">
        <f>IF(ISNUMBER(calculation!B78),calculation!B78,"")</f>
        <v/>
      </c>
      <c r="L79" s="57" t="str">
        <f>IF(ISNUMBER(calculation!C78),calculation!C78,"")</f>
        <v/>
      </c>
      <c r="M79" s="57" t="str">
        <f>IF(ISNUMBER(calculation!D78),calculation!D78,"")</f>
        <v/>
      </c>
      <c r="N79" s="47"/>
      <c r="O79" s="48"/>
      <c r="P79" s="46"/>
      <c r="Q79" s="46"/>
      <c r="R79" s="46"/>
      <c r="S79" s="46"/>
      <c r="T79" s="46"/>
      <c r="U79" s="46"/>
      <c r="V79" s="46"/>
      <c r="W79" s="46"/>
      <c r="X79" s="46"/>
      <c r="Y79" s="64"/>
    </row>
    <row r="80" spans="1:25">
      <c r="A80" s="51" t="str">
        <f>IF(ISNUMBER('basic information'!G12),'basic information'!G12,"")</f>
        <v/>
      </c>
      <c r="B80" s="4"/>
      <c r="C80" s="4"/>
      <c r="D80" s="4"/>
      <c r="E80" s="4"/>
      <c r="F80" s="4"/>
      <c r="G80" s="4"/>
      <c r="H80" s="4"/>
      <c r="I80" s="4"/>
      <c r="J80" s="45"/>
      <c r="K80" s="57" t="str">
        <f>IF(ISNUMBER(calculation!B79),calculation!B79,"")</f>
        <v/>
      </c>
      <c r="L80" s="57" t="str">
        <f>IF(ISNUMBER(calculation!C79),calculation!C79,"")</f>
        <v/>
      </c>
      <c r="M80" s="57" t="str">
        <f>IF(ISNUMBER(calculation!D79),calculation!D79,"")</f>
        <v/>
      </c>
      <c r="N80" s="47"/>
      <c r="O80" s="48"/>
      <c r="P80" s="46"/>
      <c r="Q80" s="46"/>
      <c r="R80" s="46"/>
      <c r="S80" s="46"/>
      <c r="T80" s="46"/>
      <c r="U80" s="46"/>
      <c r="V80" s="46"/>
      <c r="W80" s="46"/>
      <c r="X80" s="46"/>
      <c r="Y80" s="64"/>
    </row>
    <row r="81" spans="1:25">
      <c r="A81" s="51" t="str">
        <f>IF(ISNUMBER('basic information'!G13),'basic information'!G13,"")</f>
        <v/>
      </c>
      <c r="B81" s="4"/>
      <c r="C81" s="4"/>
      <c r="D81" s="4"/>
      <c r="E81" s="4"/>
      <c r="F81" s="4"/>
      <c r="G81" s="4"/>
      <c r="H81" s="4"/>
      <c r="I81" s="4"/>
      <c r="J81" s="45"/>
      <c r="K81" s="57" t="str">
        <f>IF(ISNUMBER(calculation!B80),calculation!B80,"")</f>
        <v/>
      </c>
      <c r="L81" s="57" t="str">
        <f>IF(ISNUMBER(calculation!C80),calculation!C80,"")</f>
        <v/>
      </c>
      <c r="M81" s="57" t="str">
        <f>IF(ISNUMBER(calculation!D80),calculation!D80,"")</f>
        <v/>
      </c>
      <c r="N81" s="47"/>
      <c r="O81" s="48"/>
      <c r="P81" s="46"/>
      <c r="Q81" s="46"/>
      <c r="R81" s="46"/>
      <c r="S81" s="46"/>
      <c r="T81" s="46"/>
      <c r="U81" s="46"/>
      <c r="V81" s="46"/>
      <c r="W81" s="46"/>
      <c r="X81" s="46"/>
      <c r="Y81" s="64"/>
    </row>
    <row r="82" spans="1:25">
      <c r="A82" s="51" t="str">
        <f>IF(ISNUMBER('basic information'!G14),'basic information'!G14,"")</f>
        <v/>
      </c>
      <c r="B82" s="4"/>
      <c r="C82" s="4"/>
      <c r="D82" s="4"/>
      <c r="E82" s="4"/>
      <c r="F82" s="4"/>
      <c r="G82" s="4"/>
      <c r="H82" s="4"/>
      <c r="I82" s="4"/>
      <c r="J82" s="45"/>
      <c r="K82" s="57" t="str">
        <f>IF(ISNUMBER(calculation!B81),calculation!B81,"")</f>
        <v/>
      </c>
      <c r="L82" s="57" t="str">
        <f>IF(ISNUMBER(calculation!C81),calculation!C81,"")</f>
        <v/>
      </c>
      <c r="M82" s="57" t="str">
        <f>IF(ISNUMBER(calculation!D81),calculation!D81,"")</f>
        <v/>
      </c>
      <c r="N82" s="47"/>
      <c r="O82" s="48"/>
      <c r="P82" s="46"/>
      <c r="Q82" s="46"/>
      <c r="R82" s="46"/>
      <c r="S82" s="46"/>
      <c r="T82" s="46"/>
      <c r="U82" s="46"/>
      <c r="V82" s="46"/>
      <c r="W82" s="46"/>
      <c r="X82" s="46"/>
      <c r="Y82" s="64"/>
    </row>
    <row r="83" spans="1:25">
      <c r="A83" s="51" t="str">
        <f>IF(ISNUMBER('basic information'!G15),'basic information'!G15,"")</f>
        <v/>
      </c>
      <c r="B83" s="4"/>
      <c r="C83" s="4"/>
      <c r="D83" s="4"/>
      <c r="E83" s="4"/>
      <c r="F83" s="4"/>
      <c r="G83" s="4"/>
      <c r="H83" s="4"/>
      <c r="I83" s="4"/>
      <c r="J83" s="45"/>
      <c r="K83" s="57" t="str">
        <f>IF(ISNUMBER(calculation!B82),calculation!B82,"")</f>
        <v/>
      </c>
      <c r="L83" s="57" t="str">
        <f>IF(ISNUMBER(calculation!C82),calculation!C82,"")</f>
        <v/>
      </c>
      <c r="M83" s="57" t="str">
        <f>IF(ISNUMBER(calculation!D82),calculation!D82,"")</f>
        <v/>
      </c>
      <c r="N83" s="47"/>
      <c r="O83" s="48"/>
      <c r="P83" s="46"/>
      <c r="Q83" s="46"/>
      <c r="R83" s="46"/>
      <c r="S83" s="46"/>
      <c r="T83" s="46"/>
      <c r="U83" s="46"/>
      <c r="V83" s="46"/>
      <c r="W83" s="46"/>
      <c r="X83" s="46"/>
      <c r="Y83" s="64"/>
    </row>
    <row r="84" spans="1:25">
      <c r="A84" s="51" t="str">
        <f>IF(ISNUMBER('basic information'!G16),'basic information'!G16,"")</f>
        <v/>
      </c>
      <c r="B84" s="4"/>
      <c r="C84" s="4"/>
      <c r="D84" s="4"/>
      <c r="E84" s="4"/>
      <c r="F84" s="4"/>
      <c r="G84" s="4"/>
      <c r="H84" s="4"/>
      <c r="I84" s="4"/>
      <c r="J84" s="45"/>
      <c r="K84" s="57" t="str">
        <f>IF(ISNUMBER(calculation!B83),calculation!B83,"")</f>
        <v/>
      </c>
      <c r="L84" s="57" t="str">
        <f>IF(ISNUMBER(calculation!C83),calculation!C83,"")</f>
        <v/>
      </c>
      <c r="M84" s="57" t="str">
        <f>IF(ISNUMBER(calculation!D83),calculation!D83,"")</f>
        <v/>
      </c>
      <c r="N84" s="47"/>
      <c r="O84" s="48"/>
      <c r="P84" s="46"/>
      <c r="Q84" s="46"/>
      <c r="R84" s="46"/>
      <c r="S84" s="46"/>
      <c r="T84" s="46"/>
      <c r="U84" s="46"/>
      <c r="V84" s="46"/>
      <c r="W84" s="46"/>
      <c r="X84" s="46"/>
      <c r="Y84" s="64"/>
    </row>
    <row r="85" spans="1:25">
      <c r="A85" s="51" t="str">
        <f>IF(ISNUMBER('basic information'!G17),'basic information'!G17,"")</f>
        <v/>
      </c>
      <c r="B85" s="4"/>
      <c r="C85" s="4"/>
      <c r="D85" s="4"/>
      <c r="E85" s="4"/>
      <c r="F85" s="4"/>
      <c r="G85" s="4"/>
      <c r="H85" s="4"/>
      <c r="I85" s="4"/>
      <c r="J85" s="45"/>
      <c r="K85" s="57" t="str">
        <f>IF(ISNUMBER(calculation!B84),calculation!B84,"")</f>
        <v/>
      </c>
      <c r="L85" s="57" t="str">
        <f>IF(ISNUMBER(calculation!C84),calculation!C84,"")</f>
        <v/>
      </c>
      <c r="M85" s="57" t="str">
        <f>IF(ISNUMBER(calculation!D84),calculation!D84,"")</f>
        <v/>
      </c>
      <c r="N85" s="47"/>
      <c r="O85" s="48"/>
      <c r="P85" s="46"/>
      <c r="Q85" s="46"/>
      <c r="R85" s="46"/>
      <c r="S85" s="46"/>
      <c r="T85" s="46"/>
      <c r="U85" s="46"/>
      <c r="V85" s="46"/>
      <c r="W85" s="46"/>
      <c r="X85" s="46"/>
      <c r="Y85" s="64"/>
    </row>
    <row r="86" spans="1:25">
      <c r="A86" s="51" t="str">
        <f>IF(ISNUMBER('basic information'!G18),'basic information'!G18,"")</f>
        <v/>
      </c>
      <c r="B86" s="4"/>
      <c r="C86" s="4"/>
      <c r="D86" s="4"/>
      <c r="E86" s="4"/>
      <c r="F86" s="4"/>
      <c r="G86" s="4"/>
      <c r="H86" s="4"/>
      <c r="I86" s="4"/>
      <c r="J86" s="45"/>
      <c r="K86" s="57" t="str">
        <f>IF(ISNUMBER(calculation!B85),calculation!B85,"")</f>
        <v/>
      </c>
      <c r="L86" s="57" t="str">
        <f>IF(ISNUMBER(calculation!C85),calculation!C85,"")</f>
        <v/>
      </c>
      <c r="M86" s="57" t="str">
        <f>IF(ISNUMBER(calculation!D85),calculation!D85,"")</f>
        <v/>
      </c>
      <c r="N86" s="47"/>
      <c r="O86" s="48"/>
      <c r="P86" s="46"/>
      <c r="Q86" s="46"/>
      <c r="R86" s="46"/>
      <c r="S86" s="46"/>
      <c r="T86" s="46"/>
      <c r="U86" s="46"/>
      <c r="V86" s="46"/>
      <c r="W86" s="46"/>
      <c r="X86" s="46"/>
      <c r="Y86" s="64"/>
    </row>
    <row r="87" spans="1:25">
      <c r="A87" s="51" t="s">
        <v>18</v>
      </c>
      <c r="B87" s="52" t="s">
        <v>17</v>
      </c>
      <c r="C87" s="52" t="s">
        <v>19</v>
      </c>
      <c r="D87" s="52" t="s">
        <v>20</v>
      </c>
      <c r="E87" s="52" t="s">
        <v>21</v>
      </c>
      <c r="F87" s="52" t="s">
        <v>22</v>
      </c>
      <c r="G87" s="52" t="s">
        <v>23</v>
      </c>
      <c r="H87" s="52" t="s">
        <v>24</v>
      </c>
      <c r="I87" s="52" t="s">
        <v>25</v>
      </c>
      <c r="J87" s="45"/>
      <c r="K87" s="66"/>
      <c r="L87" s="67"/>
      <c r="M87" s="67"/>
      <c r="N87" s="47"/>
      <c r="O87" s="48"/>
      <c r="P87" s="46"/>
      <c r="Q87" s="46"/>
      <c r="R87" s="46"/>
      <c r="S87" s="46"/>
      <c r="T87" s="46"/>
      <c r="U87" s="46"/>
      <c r="V87" s="46"/>
      <c r="W87" s="46"/>
      <c r="X87" s="46"/>
      <c r="Y87" s="64"/>
    </row>
    <row r="88" spans="1:25" ht="15.75" thickBot="1">
      <c r="A88" s="51" t="str">
        <f>'basic information'!H4</f>
        <v>Treatment 6</v>
      </c>
      <c r="B88" s="162" t="str">
        <f>IF(ISNUMBER('basic information'!H5),'basic information'!H5,"")</f>
        <v/>
      </c>
      <c r="C88" s="162"/>
      <c r="D88" s="162"/>
      <c r="E88" s="162"/>
      <c r="F88" s="162"/>
      <c r="G88" s="162"/>
      <c r="H88" s="162"/>
      <c r="I88" s="162"/>
      <c r="J88" s="45"/>
      <c r="K88" s="53" t="s">
        <v>53</v>
      </c>
      <c r="L88" s="54" t="s">
        <v>54</v>
      </c>
      <c r="M88" s="54" t="s">
        <v>55</v>
      </c>
      <c r="N88" s="47"/>
      <c r="O88" s="48"/>
      <c r="P88" s="46"/>
      <c r="Q88" s="46"/>
      <c r="R88" s="46"/>
      <c r="S88" s="46"/>
      <c r="T88" s="46"/>
      <c r="U88" s="46"/>
      <c r="V88" s="46"/>
      <c r="W88" s="46"/>
      <c r="X88" s="46"/>
      <c r="Y88" s="64"/>
    </row>
    <row r="89" spans="1:25">
      <c r="A89" s="51" t="str">
        <f>IF(ISNUMBER('basic information'!H7),'basic information'!H7,"")</f>
        <v/>
      </c>
      <c r="B89" s="4"/>
      <c r="C89" s="4"/>
      <c r="D89" s="4"/>
      <c r="E89" s="4"/>
      <c r="F89" s="4"/>
      <c r="G89" s="4"/>
      <c r="H89" s="4"/>
      <c r="I89" s="4"/>
      <c r="J89" s="45"/>
      <c r="K89" s="57" t="str">
        <f>IF(ISNUMBER(calculation!B88),calculation!B88,"")</f>
        <v/>
      </c>
      <c r="L89" s="57" t="str">
        <f>IF(ISNUMBER(calculation!C88),calculation!C88,"")</f>
        <v/>
      </c>
      <c r="M89" s="57" t="str">
        <f>IF(ISNUMBER(calculation!D88),calculation!D88,"")</f>
        <v/>
      </c>
      <c r="N89" s="47"/>
      <c r="O89" s="48"/>
      <c r="P89" s="46"/>
      <c r="Q89" s="46"/>
      <c r="R89" s="46"/>
      <c r="S89" s="46"/>
      <c r="T89" s="46"/>
      <c r="U89" s="46"/>
      <c r="V89" s="46"/>
      <c r="W89" s="46"/>
      <c r="X89" s="46"/>
      <c r="Y89" s="64"/>
    </row>
    <row r="90" spans="1:25">
      <c r="A90" s="51" t="str">
        <f>IF(ISNUMBER('basic information'!H8),'basic information'!H8,"")</f>
        <v/>
      </c>
      <c r="B90" s="4"/>
      <c r="C90" s="4"/>
      <c r="D90" s="4"/>
      <c r="E90" s="4"/>
      <c r="F90" s="4"/>
      <c r="G90" s="4"/>
      <c r="H90" s="4"/>
      <c r="I90" s="4"/>
      <c r="J90" s="45"/>
      <c r="K90" s="57" t="str">
        <f>IF(ISNUMBER(calculation!B89),calculation!B89,"")</f>
        <v/>
      </c>
      <c r="L90" s="57" t="str">
        <f>IF(ISNUMBER(calculation!C89),calculation!C89,"")</f>
        <v/>
      </c>
      <c r="M90" s="57" t="str">
        <f>IF(ISNUMBER(calculation!D89),calculation!D89,"")</f>
        <v/>
      </c>
      <c r="N90" s="47"/>
      <c r="O90" s="48"/>
      <c r="P90" s="46"/>
      <c r="Q90" s="46"/>
      <c r="R90" s="46"/>
      <c r="S90" s="46"/>
      <c r="T90" s="46"/>
      <c r="U90" s="46"/>
      <c r="V90" s="46"/>
      <c r="W90" s="46"/>
      <c r="X90" s="46"/>
      <c r="Y90" s="64"/>
    </row>
    <row r="91" spans="1:25">
      <c r="A91" s="51" t="str">
        <f>IF(ISNUMBER('basic information'!H9),'basic information'!H9,"")</f>
        <v/>
      </c>
      <c r="B91" s="4"/>
      <c r="C91" s="4"/>
      <c r="D91" s="4"/>
      <c r="E91" s="4"/>
      <c r="F91" s="4"/>
      <c r="G91" s="4"/>
      <c r="H91" s="4"/>
      <c r="I91" s="4"/>
      <c r="J91" s="45"/>
      <c r="K91" s="57" t="str">
        <f>IF(ISNUMBER(calculation!B90),calculation!B90,"")</f>
        <v/>
      </c>
      <c r="L91" s="57" t="str">
        <f>IF(ISNUMBER(calculation!C90),calculation!C90,"")</f>
        <v/>
      </c>
      <c r="M91" s="57" t="str">
        <f>IF(ISNUMBER(calculation!D90),calculation!D90,"")</f>
        <v/>
      </c>
      <c r="N91" s="47"/>
      <c r="O91" s="48"/>
      <c r="P91" s="46"/>
      <c r="Q91" s="46"/>
      <c r="R91" s="46"/>
      <c r="S91" s="46"/>
      <c r="T91" s="46"/>
      <c r="U91" s="46"/>
      <c r="V91" s="46"/>
      <c r="W91" s="46"/>
      <c r="X91" s="46"/>
      <c r="Y91" s="64"/>
    </row>
    <row r="92" spans="1:25">
      <c r="A92" s="51" t="str">
        <f>IF(ISNUMBER('basic information'!H10),'basic information'!H10,"")</f>
        <v/>
      </c>
      <c r="B92" s="4"/>
      <c r="C92" s="4"/>
      <c r="D92" s="4"/>
      <c r="E92" s="4"/>
      <c r="F92" s="4"/>
      <c r="G92" s="4"/>
      <c r="H92" s="4"/>
      <c r="I92" s="4"/>
      <c r="J92" s="45"/>
      <c r="K92" s="57" t="str">
        <f>IF(ISNUMBER(calculation!B91),calculation!B91,"")</f>
        <v/>
      </c>
      <c r="L92" s="57" t="str">
        <f>IF(ISNUMBER(calculation!C91),calculation!C91,"")</f>
        <v/>
      </c>
      <c r="M92" s="57" t="str">
        <f>IF(ISNUMBER(calculation!D91),calculation!D91,"")</f>
        <v/>
      </c>
      <c r="N92" s="47"/>
      <c r="O92" s="48"/>
      <c r="P92" s="46"/>
      <c r="Q92" s="46"/>
      <c r="R92" s="46"/>
      <c r="S92" s="46"/>
      <c r="T92" s="46"/>
      <c r="U92" s="46"/>
      <c r="V92" s="46"/>
      <c r="W92" s="46"/>
      <c r="X92" s="46"/>
      <c r="Y92" s="64"/>
    </row>
    <row r="93" spans="1:25">
      <c r="A93" s="51" t="str">
        <f>IF(ISNUMBER('basic information'!H11),'basic information'!H11,"")</f>
        <v/>
      </c>
      <c r="B93" s="4"/>
      <c r="C93" s="4"/>
      <c r="D93" s="4"/>
      <c r="E93" s="4"/>
      <c r="F93" s="4"/>
      <c r="G93" s="4"/>
      <c r="H93" s="4"/>
      <c r="I93" s="4"/>
      <c r="J93" s="45"/>
      <c r="K93" s="57" t="str">
        <f>IF(ISNUMBER(calculation!B92),calculation!B92,"")</f>
        <v/>
      </c>
      <c r="L93" s="57" t="str">
        <f>IF(ISNUMBER(calculation!C92),calculation!C92,"")</f>
        <v/>
      </c>
      <c r="M93" s="57" t="str">
        <f>IF(ISNUMBER(calculation!D92),calculation!D92,"")</f>
        <v/>
      </c>
      <c r="N93" s="47"/>
      <c r="O93" s="48"/>
      <c r="P93" s="46"/>
      <c r="Q93" s="46"/>
      <c r="R93" s="46"/>
      <c r="S93" s="46"/>
      <c r="T93" s="46"/>
      <c r="U93" s="46"/>
      <c r="V93" s="46"/>
      <c r="W93" s="46"/>
      <c r="X93" s="46"/>
      <c r="Y93" s="64"/>
    </row>
    <row r="94" spans="1:25">
      <c r="A94" s="51" t="str">
        <f>IF(ISNUMBER('basic information'!H12),'basic information'!H12,"")</f>
        <v/>
      </c>
      <c r="B94" s="4"/>
      <c r="C94" s="4"/>
      <c r="D94" s="4"/>
      <c r="E94" s="4"/>
      <c r="F94" s="4"/>
      <c r="G94" s="4"/>
      <c r="H94" s="4"/>
      <c r="I94" s="4"/>
      <c r="J94" s="45"/>
      <c r="K94" s="57" t="str">
        <f>IF(ISNUMBER(calculation!B93),calculation!B93,"")</f>
        <v/>
      </c>
      <c r="L94" s="57" t="str">
        <f>IF(ISNUMBER(calculation!C93),calculation!C93,"")</f>
        <v/>
      </c>
      <c r="M94" s="57" t="str">
        <f>IF(ISNUMBER(calculation!D93),calculation!D93,"")</f>
        <v/>
      </c>
      <c r="N94" s="47"/>
      <c r="O94" s="48"/>
      <c r="P94" s="46"/>
      <c r="Q94" s="46"/>
      <c r="R94" s="46"/>
      <c r="S94" s="46"/>
      <c r="T94" s="46"/>
      <c r="U94" s="46"/>
      <c r="V94" s="46"/>
      <c r="W94" s="46"/>
      <c r="X94" s="46"/>
      <c r="Y94" s="64"/>
    </row>
    <row r="95" spans="1:25">
      <c r="A95" s="51" t="str">
        <f>IF(ISNUMBER('basic information'!H13),'basic information'!H13,"")</f>
        <v/>
      </c>
      <c r="B95" s="4"/>
      <c r="C95" s="4"/>
      <c r="D95" s="4"/>
      <c r="E95" s="4"/>
      <c r="F95" s="4"/>
      <c r="G95" s="4"/>
      <c r="H95" s="4"/>
      <c r="I95" s="4"/>
      <c r="J95" s="45"/>
      <c r="K95" s="57" t="str">
        <f>IF(ISNUMBER(calculation!B94),calculation!B94,"")</f>
        <v/>
      </c>
      <c r="L95" s="57" t="str">
        <f>IF(ISNUMBER(calculation!C94),calculation!C94,"")</f>
        <v/>
      </c>
      <c r="M95" s="57" t="str">
        <f>IF(ISNUMBER(calculation!D94),calculation!D94,"")</f>
        <v/>
      </c>
      <c r="N95" s="47"/>
      <c r="O95" s="48"/>
      <c r="P95" s="46"/>
      <c r="Q95" s="46"/>
      <c r="R95" s="46"/>
      <c r="S95" s="46"/>
      <c r="T95" s="46"/>
      <c r="U95" s="46"/>
      <c r="V95" s="46"/>
      <c r="W95" s="46"/>
      <c r="X95" s="46"/>
      <c r="Y95" s="64"/>
    </row>
    <row r="96" spans="1:25">
      <c r="A96" s="51" t="str">
        <f>IF(ISNUMBER('basic information'!H14),'basic information'!H14,"")</f>
        <v/>
      </c>
      <c r="B96" s="4"/>
      <c r="C96" s="4"/>
      <c r="D96" s="4"/>
      <c r="E96" s="4"/>
      <c r="F96" s="4"/>
      <c r="G96" s="4"/>
      <c r="H96" s="4"/>
      <c r="I96" s="4"/>
      <c r="J96" s="45"/>
      <c r="K96" s="57" t="str">
        <f>IF(ISNUMBER(calculation!B95),calculation!B95,"")</f>
        <v/>
      </c>
      <c r="L96" s="57" t="str">
        <f>IF(ISNUMBER(calculation!C95),calculation!C95,"")</f>
        <v/>
      </c>
      <c r="M96" s="57" t="str">
        <f>IF(ISNUMBER(calculation!D95),calculation!D95,"")</f>
        <v/>
      </c>
      <c r="N96" s="47"/>
      <c r="O96" s="48"/>
      <c r="P96" s="46"/>
      <c r="Q96" s="46"/>
      <c r="R96" s="46"/>
      <c r="S96" s="46"/>
      <c r="T96" s="46"/>
      <c r="U96" s="46"/>
      <c r="V96" s="46"/>
      <c r="W96" s="46"/>
      <c r="X96" s="46"/>
      <c r="Y96" s="64"/>
    </row>
    <row r="97" spans="1:25">
      <c r="A97" s="51" t="str">
        <f>IF(ISNUMBER('basic information'!H15),'basic information'!H15,"")</f>
        <v/>
      </c>
      <c r="B97" s="4"/>
      <c r="C97" s="4"/>
      <c r="D97" s="4"/>
      <c r="E97" s="4"/>
      <c r="F97" s="4"/>
      <c r="G97" s="4"/>
      <c r="H97" s="4"/>
      <c r="I97" s="4"/>
      <c r="J97" s="45"/>
      <c r="K97" s="57" t="str">
        <f>IF(ISNUMBER(calculation!B96),calculation!B96,"")</f>
        <v/>
      </c>
      <c r="L97" s="57" t="str">
        <f>IF(ISNUMBER(calculation!C96),calculation!C96,"")</f>
        <v/>
      </c>
      <c r="M97" s="57" t="str">
        <f>IF(ISNUMBER(calculation!D96),calculation!D96,"")</f>
        <v/>
      </c>
      <c r="N97" s="47"/>
      <c r="O97" s="48"/>
      <c r="P97" s="46"/>
      <c r="Q97" s="46"/>
      <c r="R97" s="46"/>
      <c r="S97" s="46"/>
      <c r="T97" s="46"/>
      <c r="U97" s="46"/>
      <c r="V97" s="46"/>
      <c r="W97" s="46"/>
      <c r="X97" s="46"/>
      <c r="Y97" s="64"/>
    </row>
    <row r="98" spans="1:25">
      <c r="A98" s="51" t="str">
        <f>IF(ISNUMBER('basic information'!H16),'basic information'!H16,"")</f>
        <v/>
      </c>
      <c r="B98" s="4"/>
      <c r="C98" s="4"/>
      <c r="D98" s="4"/>
      <c r="E98" s="4"/>
      <c r="F98" s="4"/>
      <c r="G98" s="4"/>
      <c r="H98" s="4"/>
      <c r="I98" s="4"/>
      <c r="J98" s="45"/>
      <c r="K98" s="57" t="str">
        <f>IF(ISNUMBER(calculation!B97),calculation!B97,"")</f>
        <v/>
      </c>
      <c r="L98" s="57" t="str">
        <f>IF(ISNUMBER(calculation!C97),calculation!C97,"")</f>
        <v/>
      </c>
      <c r="M98" s="57" t="str">
        <f>IF(ISNUMBER(calculation!D97),calculation!D97,"")</f>
        <v/>
      </c>
      <c r="N98" s="47"/>
      <c r="O98" s="48"/>
      <c r="P98" s="46"/>
      <c r="Q98" s="46"/>
      <c r="R98" s="46"/>
      <c r="S98" s="46"/>
      <c r="T98" s="46"/>
      <c r="U98" s="46"/>
      <c r="V98" s="46"/>
      <c r="W98" s="46"/>
      <c r="X98" s="46"/>
      <c r="Y98" s="64"/>
    </row>
    <row r="99" spans="1:25">
      <c r="A99" s="51" t="str">
        <f>IF(ISNUMBER('basic information'!H17),'basic information'!H17,"")</f>
        <v/>
      </c>
      <c r="B99" s="4"/>
      <c r="C99" s="4"/>
      <c r="D99" s="4"/>
      <c r="E99" s="4"/>
      <c r="F99" s="4"/>
      <c r="G99" s="4"/>
      <c r="H99" s="4"/>
      <c r="I99" s="4"/>
      <c r="J99" s="45"/>
      <c r="K99" s="57" t="str">
        <f>IF(ISNUMBER(calculation!B98),calculation!B98,"")</f>
        <v/>
      </c>
      <c r="L99" s="57" t="str">
        <f>IF(ISNUMBER(calculation!C98),calculation!C98,"")</f>
        <v/>
      </c>
      <c r="M99" s="57" t="str">
        <f>IF(ISNUMBER(calculation!D98),calculation!D98,"")</f>
        <v/>
      </c>
      <c r="N99" s="47"/>
      <c r="O99" s="48"/>
      <c r="P99" s="46"/>
      <c r="Q99" s="46"/>
      <c r="R99" s="46"/>
      <c r="S99" s="46"/>
      <c r="T99" s="46"/>
      <c r="U99" s="46"/>
      <c r="V99" s="46"/>
      <c r="W99" s="46"/>
      <c r="X99" s="46"/>
      <c r="Y99" s="64"/>
    </row>
    <row r="100" spans="1:25">
      <c r="A100" s="51" t="str">
        <f>IF(ISNUMBER('basic information'!H18),'basic information'!H18,"")</f>
        <v/>
      </c>
      <c r="B100" s="4"/>
      <c r="C100" s="4"/>
      <c r="D100" s="4"/>
      <c r="E100" s="4"/>
      <c r="F100" s="4"/>
      <c r="G100" s="4"/>
      <c r="H100" s="4"/>
      <c r="I100" s="4"/>
      <c r="J100" s="45"/>
      <c r="K100" s="57" t="str">
        <f>IF(ISNUMBER(calculation!B99),calculation!B99,"")</f>
        <v/>
      </c>
      <c r="L100" s="57" t="str">
        <f>IF(ISNUMBER(calculation!C99),calculation!C99,"")</f>
        <v/>
      </c>
      <c r="M100" s="57" t="str">
        <f>IF(ISNUMBER(calculation!D99),calculation!D99,"")</f>
        <v/>
      </c>
      <c r="N100" s="47"/>
      <c r="O100" s="48"/>
      <c r="P100" s="46"/>
      <c r="Q100" s="46"/>
      <c r="R100" s="46"/>
      <c r="S100" s="46"/>
      <c r="T100" s="46"/>
      <c r="U100" s="46"/>
      <c r="V100" s="46"/>
      <c r="W100" s="46"/>
      <c r="X100" s="46"/>
      <c r="Y100" s="64"/>
    </row>
    <row r="101" spans="1:25">
      <c r="A101" s="51" t="s">
        <v>18</v>
      </c>
      <c r="B101" s="52" t="s">
        <v>17</v>
      </c>
      <c r="C101" s="52" t="s">
        <v>19</v>
      </c>
      <c r="D101" s="52" t="s">
        <v>20</v>
      </c>
      <c r="E101" s="52" t="s">
        <v>21</v>
      </c>
      <c r="F101" s="52" t="s">
        <v>22</v>
      </c>
      <c r="G101" s="52" t="s">
        <v>23</v>
      </c>
      <c r="H101" s="52" t="s">
        <v>24</v>
      </c>
      <c r="I101" s="52" t="s">
        <v>25</v>
      </c>
      <c r="J101" s="45"/>
      <c r="K101" s="66"/>
      <c r="L101" s="67"/>
      <c r="M101" s="67"/>
      <c r="N101" s="47"/>
      <c r="O101" s="48"/>
      <c r="P101" s="46"/>
      <c r="Q101" s="46"/>
      <c r="R101" s="46"/>
      <c r="S101" s="46"/>
      <c r="T101" s="46"/>
      <c r="U101" s="46"/>
      <c r="V101" s="46"/>
      <c r="W101" s="46"/>
      <c r="X101" s="46"/>
      <c r="Y101" s="64"/>
    </row>
    <row r="102" spans="1:25" ht="15.75" thickBot="1">
      <c r="A102" s="51" t="str">
        <f>'basic information'!I4</f>
        <v>Treatment 7</v>
      </c>
      <c r="B102" s="162" t="str">
        <f>IF(ISNUMBER('basic information'!I5),'basic information'!I5,"")</f>
        <v/>
      </c>
      <c r="C102" s="162"/>
      <c r="D102" s="162"/>
      <c r="E102" s="162"/>
      <c r="F102" s="162"/>
      <c r="G102" s="162"/>
      <c r="H102" s="162"/>
      <c r="I102" s="162"/>
      <c r="J102" s="45"/>
      <c r="K102" s="53" t="s">
        <v>53</v>
      </c>
      <c r="L102" s="54" t="s">
        <v>54</v>
      </c>
      <c r="M102" s="54" t="s">
        <v>55</v>
      </c>
      <c r="N102" s="47"/>
      <c r="O102" s="48"/>
      <c r="P102" s="46"/>
      <c r="Q102" s="46"/>
      <c r="R102" s="46"/>
      <c r="S102" s="46"/>
      <c r="T102" s="46"/>
      <c r="U102" s="46"/>
      <c r="V102" s="46"/>
      <c r="W102" s="46"/>
      <c r="X102" s="46"/>
      <c r="Y102" s="64"/>
    </row>
    <row r="103" spans="1:25">
      <c r="A103" s="51" t="str">
        <f>IF(ISNUMBER('basic information'!I7),'basic information'!I7,"")</f>
        <v/>
      </c>
      <c r="B103" s="4"/>
      <c r="C103" s="4"/>
      <c r="D103" s="4"/>
      <c r="E103" s="4"/>
      <c r="F103" s="4"/>
      <c r="G103" s="4"/>
      <c r="H103" s="4"/>
      <c r="I103" s="4"/>
      <c r="J103" s="45"/>
      <c r="K103" s="57" t="str">
        <f>IF(ISNUMBER(calculation!B102),calculation!B102,"")</f>
        <v/>
      </c>
      <c r="L103" s="57" t="str">
        <f>IF(ISNUMBER(calculation!C102),calculation!C102,"")</f>
        <v/>
      </c>
      <c r="M103" s="57" t="str">
        <f>IF(ISNUMBER(calculation!D102),calculation!D102,"")</f>
        <v/>
      </c>
      <c r="N103" s="47"/>
      <c r="O103" s="48"/>
      <c r="P103" s="46"/>
      <c r="Q103" s="46"/>
      <c r="R103" s="46"/>
      <c r="S103" s="46"/>
      <c r="T103" s="46"/>
      <c r="U103" s="46"/>
      <c r="V103" s="46"/>
      <c r="W103" s="46"/>
      <c r="X103" s="46"/>
      <c r="Y103" s="64"/>
    </row>
    <row r="104" spans="1:25">
      <c r="A104" s="51" t="str">
        <f>IF(ISNUMBER('basic information'!I8),'basic information'!I8,"")</f>
        <v/>
      </c>
      <c r="B104" s="4"/>
      <c r="C104" s="4"/>
      <c r="D104" s="4"/>
      <c r="E104" s="4"/>
      <c r="F104" s="4"/>
      <c r="G104" s="4"/>
      <c r="H104" s="4"/>
      <c r="I104" s="4"/>
      <c r="J104" s="45"/>
      <c r="K104" s="57" t="str">
        <f>IF(ISNUMBER(calculation!B103),calculation!B103,"")</f>
        <v/>
      </c>
      <c r="L104" s="57" t="str">
        <f>IF(ISNUMBER(calculation!C103),calculation!C103,"")</f>
        <v/>
      </c>
      <c r="M104" s="57" t="str">
        <f>IF(ISNUMBER(calculation!D103),calculation!D103,"")</f>
        <v/>
      </c>
      <c r="N104" s="47"/>
      <c r="O104" s="48"/>
      <c r="P104" s="46"/>
      <c r="Q104" s="46"/>
      <c r="R104" s="46"/>
      <c r="S104" s="46"/>
      <c r="T104" s="46"/>
      <c r="U104" s="46"/>
      <c r="V104" s="46"/>
      <c r="W104" s="46"/>
      <c r="X104" s="46"/>
      <c r="Y104" s="64"/>
    </row>
    <row r="105" spans="1:25">
      <c r="A105" s="51" t="str">
        <f>IF(ISNUMBER('basic information'!I9),'basic information'!I9,"")</f>
        <v/>
      </c>
      <c r="B105" s="4"/>
      <c r="C105" s="4"/>
      <c r="D105" s="4"/>
      <c r="E105" s="4"/>
      <c r="F105" s="4"/>
      <c r="G105" s="4"/>
      <c r="H105" s="4"/>
      <c r="I105" s="4"/>
      <c r="J105" s="45"/>
      <c r="K105" s="57" t="str">
        <f>IF(ISNUMBER(calculation!B104),calculation!B104,"")</f>
        <v/>
      </c>
      <c r="L105" s="57" t="str">
        <f>IF(ISNUMBER(calculation!C104),calculation!C104,"")</f>
        <v/>
      </c>
      <c r="M105" s="57" t="str">
        <f>IF(ISNUMBER(calculation!D104),calculation!D104,"")</f>
        <v/>
      </c>
      <c r="N105" s="47"/>
      <c r="O105" s="48"/>
      <c r="P105" s="46"/>
      <c r="Q105" s="46"/>
      <c r="R105" s="46"/>
      <c r="S105" s="46"/>
      <c r="T105" s="46"/>
      <c r="U105" s="46"/>
      <c r="V105" s="46"/>
      <c r="W105" s="46"/>
      <c r="X105" s="46"/>
      <c r="Y105" s="64"/>
    </row>
    <row r="106" spans="1:25">
      <c r="A106" s="51" t="str">
        <f>IF(ISNUMBER('basic information'!I10),'basic information'!I10,"")</f>
        <v/>
      </c>
      <c r="B106" s="4"/>
      <c r="C106" s="4"/>
      <c r="D106" s="4"/>
      <c r="E106" s="4"/>
      <c r="F106" s="4"/>
      <c r="G106" s="4"/>
      <c r="H106" s="4"/>
      <c r="I106" s="4"/>
      <c r="J106" s="45"/>
      <c r="K106" s="57" t="str">
        <f>IF(ISNUMBER(calculation!B105),calculation!B105,"")</f>
        <v/>
      </c>
      <c r="L106" s="57" t="str">
        <f>IF(ISNUMBER(calculation!C105),calculation!C105,"")</f>
        <v/>
      </c>
      <c r="M106" s="57" t="str">
        <f>IF(ISNUMBER(calculation!D105),calculation!D105,"")</f>
        <v/>
      </c>
      <c r="N106" s="47"/>
      <c r="O106" s="48"/>
      <c r="P106" s="46"/>
      <c r="Q106" s="46"/>
      <c r="R106" s="46"/>
      <c r="S106" s="46"/>
      <c r="T106" s="46"/>
      <c r="U106" s="46"/>
      <c r="V106" s="46"/>
      <c r="W106" s="46"/>
      <c r="X106" s="46"/>
      <c r="Y106" s="64"/>
    </row>
    <row r="107" spans="1:25">
      <c r="A107" s="51" t="str">
        <f>IF(ISNUMBER('basic information'!I11),'basic information'!I11,"")</f>
        <v/>
      </c>
      <c r="B107" s="4"/>
      <c r="C107" s="4"/>
      <c r="D107" s="4"/>
      <c r="E107" s="4"/>
      <c r="F107" s="4"/>
      <c r="G107" s="4"/>
      <c r="H107" s="4"/>
      <c r="I107" s="4"/>
      <c r="J107" s="45"/>
      <c r="K107" s="57" t="str">
        <f>IF(ISNUMBER(calculation!B106),calculation!B106,"")</f>
        <v/>
      </c>
      <c r="L107" s="57" t="str">
        <f>IF(ISNUMBER(calculation!C106),calculation!C106,"")</f>
        <v/>
      </c>
      <c r="M107" s="57" t="str">
        <f>IF(ISNUMBER(calculation!D106),calculation!D106,"")</f>
        <v/>
      </c>
      <c r="N107" s="47"/>
      <c r="O107" s="48"/>
      <c r="P107" s="46"/>
      <c r="Q107" s="46"/>
      <c r="R107" s="46"/>
      <c r="S107" s="46"/>
      <c r="T107" s="46"/>
      <c r="U107" s="46"/>
      <c r="V107" s="46"/>
      <c r="W107" s="46"/>
      <c r="X107" s="46"/>
      <c r="Y107" s="64"/>
    </row>
    <row r="108" spans="1:25">
      <c r="A108" s="51" t="str">
        <f>IF(ISNUMBER('basic information'!I12),'basic information'!I12,"")</f>
        <v/>
      </c>
      <c r="B108" s="4"/>
      <c r="C108" s="4"/>
      <c r="D108" s="4"/>
      <c r="E108" s="4"/>
      <c r="F108" s="4"/>
      <c r="G108" s="4"/>
      <c r="H108" s="4"/>
      <c r="I108" s="4"/>
      <c r="J108" s="45"/>
      <c r="K108" s="57" t="str">
        <f>IF(ISNUMBER(calculation!B107),calculation!B107,"")</f>
        <v/>
      </c>
      <c r="L108" s="57" t="str">
        <f>IF(ISNUMBER(calculation!C107),calculation!C107,"")</f>
        <v/>
      </c>
      <c r="M108" s="57" t="str">
        <f>IF(ISNUMBER(calculation!D107),calculation!D107,"")</f>
        <v/>
      </c>
      <c r="N108" s="47"/>
      <c r="O108" s="48"/>
      <c r="P108" s="46"/>
      <c r="Q108" s="46"/>
      <c r="R108" s="46"/>
      <c r="S108" s="46"/>
      <c r="T108" s="46"/>
      <c r="U108" s="46"/>
      <c r="V108" s="46"/>
      <c r="W108" s="46"/>
      <c r="X108" s="46"/>
      <c r="Y108" s="64"/>
    </row>
    <row r="109" spans="1:25">
      <c r="A109" s="51" t="str">
        <f>IF(ISNUMBER('basic information'!I13),'basic information'!I13,"")</f>
        <v/>
      </c>
      <c r="B109" s="4"/>
      <c r="C109" s="4"/>
      <c r="D109" s="4"/>
      <c r="E109" s="4"/>
      <c r="F109" s="4"/>
      <c r="G109" s="4"/>
      <c r="H109" s="4"/>
      <c r="I109" s="4"/>
      <c r="J109" s="45"/>
      <c r="K109" s="57" t="str">
        <f>IF(ISNUMBER(calculation!B108),calculation!B108,"")</f>
        <v/>
      </c>
      <c r="L109" s="57" t="str">
        <f>IF(ISNUMBER(calculation!C108),calculation!C108,"")</f>
        <v/>
      </c>
      <c r="M109" s="57" t="str">
        <f>IF(ISNUMBER(calculation!D108),calculation!D108,"")</f>
        <v/>
      </c>
      <c r="N109" s="47"/>
      <c r="O109" s="48"/>
      <c r="P109" s="46"/>
      <c r="Q109" s="46"/>
      <c r="R109" s="46"/>
      <c r="S109" s="46"/>
      <c r="T109" s="46"/>
      <c r="U109" s="46"/>
      <c r="V109" s="46"/>
      <c r="W109" s="46"/>
      <c r="X109" s="46"/>
      <c r="Y109" s="64"/>
    </row>
    <row r="110" spans="1:25">
      <c r="A110" s="51" t="str">
        <f>IF(ISNUMBER('basic information'!I14),'basic information'!I14,"")</f>
        <v/>
      </c>
      <c r="B110" s="4"/>
      <c r="C110" s="4"/>
      <c r="D110" s="4"/>
      <c r="E110" s="4"/>
      <c r="F110" s="4"/>
      <c r="G110" s="4"/>
      <c r="H110" s="4"/>
      <c r="I110" s="4"/>
      <c r="J110" s="45"/>
      <c r="K110" s="57" t="str">
        <f>IF(ISNUMBER(calculation!B109),calculation!B109,"")</f>
        <v/>
      </c>
      <c r="L110" s="57" t="str">
        <f>IF(ISNUMBER(calculation!C109),calculation!C109,"")</f>
        <v/>
      </c>
      <c r="M110" s="57" t="str">
        <f>IF(ISNUMBER(calculation!D109),calculation!D109,"")</f>
        <v/>
      </c>
      <c r="N110" s="47"/>
      <c r="O110" s="48"/>
      <c r="P110" s="46"/>
      <c r="Q110" s="46"/>
      <c r="R110" s="46"/>
      <c r="S110" s="46"/>
      <c r="T110" s="46"/>
      <c r="U110" s="46"/>
      <c r="V110" s="46"/>
      <c r="W110" s="46"/>
      <c r="X110" s="46"/>
      <c r="Y110" s="64"/>
    </row>
    <row r="111" spans="1:25">
      <c r="A111" s="51" t="str">
        <f>IF(ISNUMBER('basic information'!I15),'basic information'!I15,"")</f>
        <v/>
      </c>
      <c r="B111" s="4"/>
      <c r="C111" s="4"/>
      <c r="D111" s="4"/>
      <c r="E111" s="4"/>
      <c r="F111" s="4"/>
      <c r="G111" s="4"/>
      <c r="H111" s="4"/>
      <c r="I111" s="4"/>
      <c r="J111" s="45"/>
      <c r="K111" s="57" t="str">
        <f>IF(ISNUMBER(calculation!B110),calculation!B110,"")</f>
        <v/>
      </c>
      <c r="L111" s="57" t="str">
        <f>IF(ISNUMBER(calculation!C110),calculation!C110,"")</f>
        <v/>
      </c>
      <c r="M111" s="57" t="str">
        <f>IF(ISNUMBER(calculation!D110),calculation!D110,"")</f>
        <v/>
      </c>
      <c r="N111" s="47"/>
      <c r="O111" s="48"/>
      <c r="P111" s="46"/>
      <c r="Q111" s="46"/>
      <c r="R111" s="46"/>
      <c r="S111" s="46"/>
      <c r="T111" s="46"/>
      <c r="U111" s="46"/>
      <c r="V111" s="46"/>
      <c r="W111" s="46"/>
      <c r="X111" s="46"/>
      <c r="Y111" s="64"/>
    </row>
    <row r="112" spans="1:25">
      <c r="A112" s="51" t="str">
        <f>IF(ISNUMBER('basic information'!I16),'basic information'!I16,"")</f>
        <v/>
      </c>
      <c r="B112" s="4"/>
      <c r="C112" s="4"/>
      <c r="D112" s="4"/>
      <c r="E112" s="4"/>
      <c r="F112" s="4"/>
      <c r="G112" s="4"/>
      <c r="H112" s="4"/>
      <c r="I112" s="4"/>
      <c r="J112" s="45"/>
      <c r="K112" s="57" t="str">
        <f>IF(ISNUMBER(calculation!B111),calculation!B111,"")</f>
        <v/>
      </c>
      <c r="L112" s="57" t="str">
        <f>IF(ISNUMBER(calculation!C111),calculation!C111,"")</f>
        <v/>
      </c>
      <c r="M112" s="57" t="str">
        <f>IF(ISNUMBER(calculation!D111),calculation!D111,"")</f>
        <v/>
      </c>
      <c r="N112" s="47"/>
      <c r="O112" s="48"/>
      <c r="P112" s="46"/>
      <c r="Q112" s="46"/>
      <c r="R112" s="46"/>
      <c r="S112" s="46"/>
      <c r="T112" s="46"/>
      <c r="U112" s="46"/>
      <c r="V112" s="46"/>
      <c r="W112" s="46"/>
      <c r="X112" s="46"/>
      <c r="Y112" s="64"/>
    </row>
    <row r="113" spans="1:25">
      <c r="A113" s="51" t="str">
        <f>IF(ISNUMBER('basic information'!I17),'basic information'!I17,"")</f>
        <v/>
      </c>
      <c r="B113" s="4"/>
      <c r="C113" s="4"/>
      <c r="D113" s="4"/>
      <c r="E113" s="4"/>
      <c r="F113" s="4"/>
      <c r="G113" s="4"/>
      <c r="H113" s="4"/>
      <c r="I113" s="4"/>
      <c r="J113" s="45"/>
      <c r="K113" s="57" t="str">
        <f>IF(ISNUMBER(calculation!B112),calculation!B112,"")</f>
        <v/>
      </c>
      <c r="L113" s="57" t="str">
        <f>IF(ISNUMBER(calculation!C112),calculation!C112,"")</f>
        <v/>
      </c>
      <c r="M113" s="57" t="str">
        <f>IF(ISNUMBER(calculation!D112),calculation!D112,"")</f>
        <v/>
      </c>
      <c r="N113" s="47"/>
      <c r="O113" s="48"/>
      <c r="P113" s="46"/>
      <c r="Q113" s="46"/>
      <c r="R113" s="46"/>
      <c r="S113" s="46"/>
      <c r="T113" s="46"/>
      <c r="U113" s="46"/>
      <c r="V113" s="46"/>
      <c r="W113" s="46"/>
      <c r="X113" s="46"/>
      <c r="Y113" s="64"/>
    </row>
    <row r="114" spans="1:25">
      <c r="A114" s="51" t="str">
        <f>IF(ISNUMBER('basic information'!I18),'basic information'!I18,"")</f>
        <v/>
      </c>
      <c r="B114" s="4"/>
      <c r="C114" s="4"/>
      <c r="D114" s="4"/>
      <c r="E114" s="4"/>
      <c r="F114" s="4"/>
      <c r="G114" s="4"/>
      <c r="H114" s="4"/>
      <c r="I114" s="4"/>
      <c r="J114" s="45"/>
      <c r="K114" s="57" t="str">
        <f>IF(ISNUMBER(calculation!B113),calculation!B113,"")</f>
        <v/>
      </c>
      <c r="L114" s="57" t="str">
        <f>IF(ISNUMBER(calculation!C113),calculation!C113,"")</f>
        <v/>
      </c>
      <c r="M114" s="57" t="str">
        <f>IF(ISNUMBER(calculation!D113),calculation!D113,"")</f>
        <v/>
      </c>
      <c r="N114" s="47"/>
      <c r="O114" s="65"/>
      <c r="P114" s="78"/>
      <c r="Q114" s="78"/>
      <c r="R114" s="78"/>
      <c r="S114" s="78"/>
      <c r="T114" s="78"/>
      <c r="U114" s="78"/>
      <c r="V114" s="78"/>
      <c r="W114" s="78"/>
      <c r="X114" s="78"/>
      <c r="Y114" s="79"/>
    </row>
    <row r="115" spans="1:25">
      <c r="A115" s="51" t="s">
        <v>18</v>
      </c>
      <c r="B115" s="52" t="s">
        <v>17</v>
      </c>
      <c r="C115" s="52" t="s">
        <v>19</v>
      </c>
      <c r="D115" s="52" t="s">
        <v>20</v>
      </c>
      <c r="E115" s="52" t="s">
        <v>21</v>
      </c>
      <c r="F115" s="52" t="s">
        <v>22</v>
      </c>
      <c r="G115" s="52" t="s">
        <v>23</v>
      </c>
      <c r="H115" s="52" t="s">
        <v>24</v>
      </c>
      <c r="I115" s="52" t="s">
        <v>25</v>
      </c>
      <c r="J115" s="45"/>
      <c r="K115" s="66"/>
      <c r="L115" s="67"/>
      <c r="M115" s="67"/>
      <c r="N115" s="47"/>
      <c r="O115" s="48"/>
      <c r="P115" s="47"/>
      <c r="Q115" s="47"/>
      <c r="R115" s="47"/>
      <c r="S115" s="47"/>
      <c r="T115" s="47"/>
      <c r="U115" s="47"/>
      <c r="V115" s="47"/>
      <c r="W115" s="47"/>
      <c r="X115" s="47"/>
      <c r="Y115" s="80"/>
    </row>
    <row r="116" spans="1:25" ht="15.75" thickBot="1">
      <c r="A116" s="51" t="str">
        <f>'basic information'!J4</f>
        <v>Treatment 8</v>
      </c>
      <c r="B116" s="162" t="str">
        <f>IF(ISNUMBER('basic information'!J5),'basic information'!J5,"")</f>
        <v/>
      </c>
      <c r="C116" s="162"/>
      <c r="D116" s="162"/>
      <c r="E116" s="162"/>
      <c r="F116" s="162"/>
      <c r="G116" s="162"/>
      <c r="H116" s="162"/>
      <c r="I116" s="162"/>
      <c r="J116" s="45"/>
      <c r="K116" s="53" t="s">
        <v>53</v>
      </c>
      <c r="L116" s="54" t="s">
        <v>54</v>
      </c>
      <c r="M116" s="54" t="s">
        <v>55</v>
      </c>
      <c r="N116" s="47"/>
      <c r="O116" s="48"/>
      <c r="P116" s="47"/>
      <c r="Q116" s="47"/>
      <c r="R116" s="47"/>
      <c r="S116" s="47"/>
      <c r="T116" s="47"/>
      <c r="U116" s="47"/>
      <c r="V116" s="47"/>
      <c r="W116" s="47"/>
      <c r="X116" s="47"/>
      <c r="Y116" s="80"/>
    </row>
    <row r="117" spans="1:25">
      <c r="A117" s="51" t="str">
        <f>IF(ISNUMBER('basic information'!J7),'basic information'!J7,"")</f>
        <v/>
      </c>
      <c r="B117" s="4"/>
      <c r="C117" s="4"/>
      <c r="D117" s="4"/>
      <c r="E117" s="4"/>
      <c r="F117" s="4"/>
      <c r="G117" s="4"/>
      <c r="H117" s="4"/>
      <c r="I117" s="4"/>
      <c r="J117" s="45"/>
      <c r="K117" s="57" t="str">
        <f>IF(ISNUMBER(calculation!B116),calculation!B116,"")</f>
        <v/>
      </c>
      <c r="L117" s="57" t="str">
        <f>IF(ISNUMBER(calculation!C116),calculation!C116,"")</f>
        <v/>
      </c>
      <c r="M117" s="57" t="str">
        <f>IF(ISNUMBER(calculation!D116),calculation!D116,"")</f>
        <v/>
      </c>
      <c r="N117" s="47"/>
      <c r="O117" s="65"/>
      <c r="P117" s="81"/>
      <c r="Q117" s="81"/>
      <c r="R117" s="81"/>
      <c r="S117" s="81"/>
      <c r="T117" s="81"/>
      <c r="U117" s="81"/>
      <c r="V117" s="81"/>
      <c r="W117" s="81"/>
      <c r="X117" s="81"/>
      <c r="Y117" s="82"/>
    </row>
    <row r="118" spans="1:25">
      <c r="A118" s="51" t="str">
        <f>IF(ISNUMBER('basic information'!J8),'basic information'!J8,"")</f>
        <v/>
      </c>
      <c r="B118" s="4"/>
      <c r="C118" s="4"/>
      <c r="D118" s="4"/>
      <c r="E118" s="4"/>
      <c r="F118" s="4"/>
      <c r="G118" s="4"/>
      <c r="H118" s="4"/>
      <c r="I118" s="4"/>
      <c r="J118" s="45"/>
      <c r="K118" s="57" t="str">
        <f>IF(ISNUMBER(calculation!B117),calculation!B117,"")</f>
        <v/>
      </c>
      <c r="L118" s="57" t="str">
        <f>IF(ISNUMBER(calculation!C117),calculation!C117,"")</f>
        <v/>
      </c>
      <c r="M118" s="57" t="str">
        <f>IF(ISNUMBER(calculation!D117),calculation!D117,"")</f>
        <v/>
      </c>
      <c r="N118" s="47"/>
      <c r="O118" s="48"/>
      <c r="P118" s="83"/>
      <c r="Q118" s="83"/>
      <c r="R118" s="83"/>
      <c r="S118" s="83"/>
      <c r="T118" s="83"/>
      <c r="U118" s="83"/>
      <c r="V118" s="83"/>
      <c r="W118" s="83"/>
      <c r="X118" s="83"/>
      <c r="Y118" s="84"/>
    </row>
    <row r="119" spans="1:25">
      <c r="A119" s="51" t="str">
        <f>IF(ISNUMBER('basic information'!J9),'basic information'!J9,"")</f>
        <v/>
      </c>
      <c r="B119" s="4"/>
      <c r="C119" s="4"/>
      <c r="D119" s="4"/>
      <c r="E119" s="4"/>
      <c r="F119" s="4"/>
      <c r="G119" s="4"/>
      <c r="H119" s="4"/>
      <c r="I119" s="4"/>
      <c r="J119" s="45"/>
      <c r="K119" s="57" t="str">
        <f>IF(ISNUMBER(calculation!B118),calculation!B118,"")</f>
        <v/>
      </c>
      <c r="L119" s="57" t="str">
        <f>IF(ISNUMBER(calculation!C118),calculation!C118,"")</f>
        <v/>
      </c>
      <c r="M119" s="57" t="str">
        <f>IF(ISNUMBER(calculation!D118),calculation!D118,"")</f>
        <v/>
      </c>
      <c r="N119" s="47"/>
      <c r="O119" s="48"/>
      <c r="P119" s="83"/>
      <c r="Q119" s="83"/>
      <c r="R119" s="83"/>
      <c r="S119" s="83"/>
      <c r="T119" s="83"/>
      <c r="U119" s="83"/>
      <c r="V119" s="83"/>
      <c r="W119" s="83"/>
      <c r="X119" s="83"/>
      <c r="Y119" s="84"/>
    </row>
    <row r="120" spans="1:25">
      <c r="A120" s="51" t="str">
        <f>IF(ISNUMBER('basic information'!J10),'basic information'!J10,"")</f>
        <v/>
      </c>
      <c r="B120" s="4"/>
      <c r="C120" s="4"/>
      <c r="D120" s="4"/>
      <c r="E120" s="4"/>
      <c r="F120" s="4"/>
      <c r="G120" s="4"/>
      <c r="H120" s="4"/>
      <c r="I120" s="4"/>
      <c r="J120" s="45"/>
      <c r="K120" s="57" t="str">
        <f>IF(ISNUMBER(calculation!B119),calculation!B119,"")</f>
        <v/>
      </c>
      <c r="L120" s="57" t="str">
        <f>IF(ISNUMBER(calculation!C119),calculation!C119,"")</f>
        <v/>
      </c>
      <c r="M120" s="57" t="str">
        <f>IF(ISNUMBER(calculation!D119),calculation!D119,"")</f>
        <v/>
      </c>
      <c r="N120" s="47"/>
      <c r="O120" s="48"/>
      <c r="P120" s="83"/>
      <c r="Q120" s="83"/>
      <c r="R120" s="83"/>
      <c r="S120" s="83"/>
      <c r="T120" s="83"/>
      <c r="U120" s="83"/>
      <c r="V120" s="83"/>
      <c r="W120" s="83"/>
      <c r="X120" s="83"/>
      <c r="Y120" s="84"/>
    </row>
    <row r="121" spans="1:25">
      <c r="A121" s="51" t="str">
        <f>IF(ISNUMBER('basic information'!J11),'basic information'!J11,"")</f>
        <v/>
      </c>
      <c r="B121" s="4"/>
      <c r="C121" s="4"/>
      <c r="D121" s="4"/>
      <c r="E121" s="4"/>
      <c r="F121" s="4"/>
      <c r="G121" s="4"/>
      <c r="H121" s="4"/>
      <c r="I121" s="4"/>
      <c r="J121" s="45"/>
      <c r="K121" s="57" t="str">
        <f>IF(ISNUMBER(calculation!B120),calculation!B120,"")</f>
        <v/>
      </c>
      <c r="L121" s="57" t="str">
        <f>IF(ISNUMBER(calculation!C120),calculation!C120,"")</f>
        <v/>
      </c>
      <c r="M121" s="57" t="str">
        <f>IF(ISNUMBER(calculation!D120),calculation!D120,"")</f>
        <v/>
      </c>
      <c r="N121" s="47"/>
      <c r="O121" s="48"/>
      <c r="P121" s="83"/>
      <c r="Q121" s="83"/>
      <c r="R121" s="83"/>
      <c r="S121" s="83"/>
      <c r="T121" s="83"/>
      <c r="U121" s="83"/>
      <c r="V121" s="83"/>
      <c r="W121" s="83"/>
      <c r="X121" s="83"/>
      <c r="Y121" s="84"/>
    </row>
    <row r="122" spans="1:25">
      <c r="A122" s="51" t="str">
        <f>IF(ISNUMBER('basic information'!J12),'basic information'!J12,"")</f>
        <v/>
      </c>
      <c r="B122" s="4"/>
      <c r="C122" s="4"/>
      <c r="D122" s="4"/>
      <c r="E122" s="4"/>
      <c r="F122" s="4"/>
      <c r="G122" s="4"/>
      <c r="H122" s="4"/>
      <c r="I122" s="4"/>
      <c r="J122" s="45"/>
      <c r="K122" s="57" t="str">
        <f>IF(ISNUMBER(calculation!B121),calculation!B121,"")</f>
        <v/>
      </c>
      <c r="L122" s="57" t="str">
        <f>IF(ISNUMBER(calculation!C121),calculation!C121,"")</f>
        <v/>
      </c>
      <c r="M122" s="57" t="str">
        <f>IF(ISNUMBER(calculation!D121),calculation!D121,"")</f>
        <v/>
      </c>
      <c r="N122" s="47"/>
      <c r="O122" s="48"/>
      <c r="P122" s="83"/>
      <c r="Q122" s="83"/>
      <c r="R122" s="83"/>
      <c r="S122" s="83"/>
      <c r="T122" s="83"/>
      <c r="U122" s="83"/>
      <c r="V122" s="83"/>
      <c r="W122" s="83"/>
      <c r="X122" s="83"/>
      <c r="Y122" s="84"/>
    </row>
    <row r="123" spans="1:25">
      <c r="A123" s="51" t="str">
        <f>IF(ISNUMBER('basic information'!J13),'basic information'!J13,"")</f>
        <v/>
      </c>
      <c r="B123" s="4"/>
      <c r="C123" s="4"/>
      <c r="D123" s="4"/>
      <c r="E123" s="4"/>
      <c r="F123" s="4"/>
      <c r="G123" s="4"/>
      <c r="H123" s="4"/>
      <c r="I123" s="4"/>
      <c r="J123" s="45"/>
      <c r="K123" s="57" t="str">
        <f>IF(ISNUMBER(calculation!B122),calculation!B122,"")</f>
        <v/>
      </c>
      <c r="L123" s="57" t="str">
        <f>IF(ISNUMBER(calculation!C122),calculation!C122,"")</f>
        <v/>
      </c>
      <c r="M123" s="57" t="str">
        <f>IF(ISNUMBER(calculation!D122),calculation!D122,"")</f>
        <v/>
      </c>
      <c r="N123" s="47"/>
      <c r="O123" s="48"/>
      <c r="P123" s="83"/>
      <c r="Q123" s="83"/>
      <c r="R123" s="83"/>
      <c r="S123" s="83"/>
      <c r="T123" s="83"/>
      <c r="U123" s="83"/>
      <c r="V123" s="83"/>
      <c r="W123" s="83"/>
      <c r="X123" s="83"/>
      <c r="Y123" s="84"/>
    </row>
    <row r="124" spans="1:25">
      <c r="A124" s="51" t="str">
        <f>IF(ISNUMBER('basic information'!J14),'basic information'!J14,"")</f>
        <v/>
      </c>
      <c r="B124" s="4"/>
      <c r="C124" s="4"/>
      <c r="D124" s="4"/>
      <c r="E124" s="4"/>
      <c r="F124" s="4"/>
      <c r="G124" s="4"/>
      <c r="H124" s="4"/>
      <c r="I124" s="4"/>
      <c r="J124" s="45"/>
      <c r="K124" s="57" t="str">
        <f>IF(ISNUMBER(calculation!B123),calculation!B123,"")</f>
        <v/>
      </c>
      <c r="L124" s="57" t="str">
        <f>IF(ISNUMBER(calculation!C123),calculation!C123,"")</f>
        <v/>
      </c>
      <c r="M124" s="57" t="str">
        <f>IF(ISNUMBER(calculation!D123),calculation!D123,"")</f>
        <v/>
      </c>
      <c r="N124" s="47"/>
      <c r="O124" s="48"/>
      <c r="P124" s="83"/>
      <c r="Q124" s="83"/>
      <c r="R124" s="83"/>
      <c r="S124" s="83"/>
      <c r="T124" s="83"/>
      <c r="U124" s="83"/>
      <c r="V124" s="83"/>
      <c r="W124" s="83"/>
      <c r="X124" s="83"/>
      <c r="Y124" s="84"/>
    </row>
    <row r="125" spans="1:25">
      <c r="A125" s="51" t="str">
        <f>IF(ISNUMBER('basic information'!J15),'basic information'!J15,"")</f>
        <v/>
      </c>
      <c r="B125" s="4"/>
      <c r="C125" s="4"/>
      <c r="D125" s="4"/>
      <c r="E125" s="4"/>
      <c r="F125" s="4"/>
      <c r="G125" s="4"/>
      <c r="H125" s="4"/>
      <c r="I125" s="4"/>
      <c r="J125" s="45"/>
      <c r="K125" s="57" t="str">
        <f>IF(ISNUMBER(calculation!B124),calculation!B124,"")</f>
        <v/>
      </c>
      <c r="L125" s="57" t="str">
        <f>IF(ISNUMBER(calculation!C124),calculation!C124,"")</f>
        <v/>
      </c>
      <c r="M125" s="57" t="str">
        <f>IF(ISNUMBER(calculation!D124),calculation!D124,"")</f>
        <v/>
      </c>
      <c r="N125" s="47"/>
      <c r="O125" s="48"/>
      <c r="P125" s="83"/>
      <c r="Q125" s="83"/>
      <c r="R125" s="83"/>
      <c r="S125" s="83"/>
      <c r="T125" s="83"/>
      <c r="U125" s="83"/>
      <c r="V125" s="83"/>
      <c r="W125" s="83"/>
      <c r="X125" s="83"/>
      <c r="Y125" s="84"/>
    </row>
    <row r="126" spans="1:25">
      <c r="A126" s="51" t="str">
        <f>IF(ISNUMBER('basic information'!J16),'basic information'!J16,"")</f>
        <v/>
      </c>
      <c r="B126" s="4"/>
      <c r="C126" s="4"/>
      <c r="D126" s="4"/>
      <c r="E126" s="4"/>
      <c r="F126" s="4"/>
      <c r="G126" s="4"/>
      <c r="H126" s="4"/>
      <c r="I126" s="4"/>
      <c r="J126" s="45"/>
      <c r="K126" s="57" t="str">
        <f>IF(ISNUMBER(calculation!B125),calculation!B125,"")</f>
        <v/>
      </c>
      <c r="L126" s="57" t="str">
        <f>IF(ISNUMBER(calculation!C125),calculation!C125,"")</f>
        <v/>
      </c>
      <c r="M126" s="57" t="str">
        <f>IF(ISNUMBER(calculation!D125),calculation!D125,"")</f>
        <v/>
      </c>
      <c r="N126" s="47"/>
      <c r="O126" s="48"/>
      <c r="P126" s="83"/>
      <c r="Q126" s="83"/>
      <c r="R126" s="83"/>
      <c r="S126" s="83"/>
      <c r="T126" s="83"/>
      <c r="U126" s="83"/>
      <c r="V126" s="83"/>
      <c r="W126" s="83"/>
      <c r="X126" s="83"/>
      <c r="Y126" s="84"/>
    </row>
    <row r="127" spans="1:25">
      <c r="A127" s="51" t="str">
        <f>IF(ISNUMBER('basic information'!J17),'basic information'!J17,"")</f>
        <v/>
      </c>
      <c r="B127" s="4"/>
      <c r="C127" s="4"/>
      <c r="D127" s="4"/>
      <c r="E127" s="4"/>
      <c r="F127" s="4"/>
      <c r="G127" s="4"/>
      <c r="H127" s="4"/>
      <c r="I127" s="4"/>
      <c r="J127" s="45"/>
      <c r="K127" s="57" t="str">
        <f>IF(ISNUMBER(calculation!B126),calculation!B126,"")</f>
        <v/>
      </c>
      <c r="L127" s="57" t="str">
        <f>IF(ISNUMBER(calculation!C126),calculation!C126,"")</f>
        <v/>
      </c>
      <c r="M127" s="57" t="str">
        <f>IF(ISNUMBER(calculation!D126),calculation!D126,"")</f>
        <v/>
      </c>
      <c r="N127" s="47"/>
      <c r="O127" s="48"/>
      <c r="P127" s="83"/>
      <c r="Q127" s="83"/>
      <c r="R127" s="83"/>
      <c r="S127" s="83"/>
      <c r="T127" s="83"/>
      <c r="U127" s="83"/>
      <c r="V127" s="83"/>
      <c r="W127" s="83"/>
      <c r="X127" s="83"/>
      <c r="Y127" s="84"/>
    </row>
    <row r="128" spans="1:25" ht="15.75" thickBot="1">
      <c r="A128" s="51" t="str">
        <f>IF(ISNUMBER('basic information'!J18),'basic information'!J18,"")</f>
        <v/>
      </c>
      <c r="B128" s="5"/>
      <c r="C128" s="5"/>
      <c r="D128" s="5"/>
      <c r="E128" s="5"/>
      <c r="F128" s="5"/>
      <c r="G128" s="5"/>
      <c r="H128" s="5"/>
      <c r="I128" s="5"/>
      <c r="J128" s="45"/>
      <c r="K128" s="57" t="str">
        <f>IF(ISNUMBER(calculation!B127),calculation!B127,"")</f>
        <v/>
      </c>
      <c r="L128" s="57" t="str">
        <f>IF(ISNUMBER(calculation!C127),calculation!C127,"")</f>
        <v/>
      </c>
      <c r="M128" s="57" t="str">
        <f>IF(ISNUMBER(calculation!D127),calculation!D127,"")</f>
        <v/>
      </c>
      <c r="N128" s="47"/>
      <c r="O128" s="48"/>
      <c r="P128" s="83"/>
      <c r="Q128" s="83"/>
      <c r="R128" s="83"/>
      <c r="S128" s="83"/>
      <c r="T128" s="83"/>
      <c r="U128" s="83"/>
      <c r="V128" s="83"/>
      <c r="W128" s="83"/>
      <c r="X128" s="83"/>
      <c r="Y128" s="84"/>
    </row>
    <row r="129" spans="1:25">
      <c r="A129" s="51" t="s">
        <v>18</v>
      </c>
      <c r="B129" s="52" t="s">
        <v>17</v>
      </c>
      <c r="C129" s="52" t="s">
        <v>19</v>
      </c>
      <c r="D129" s="52" t="s">
        <v>20</v>
      </c>
      <c r="E129" s="52" t="s">
        <v>21</v>
      </c>
      <c r="F129" s="52" t="s">
        <v>22</v>
      </c>
      <c r="G129" s="52" t="s">
        <v>23</v>
      </c>
      <c r="H129" s="52" t="s">
        <v>24</v>
      </c>
      <c r="I129" s="52" t="s">
        <v>25</v>
      </c>
      <c r="J129" s="45"/>
      <c r="K129" s="66"/>
      <c r="L129" s="67"/>
      <c r="M129" s="67"/>
      <c r="N129" s="47"/>
      <c r="O129" s="48"/>
      <c r="P129" s="83"/>
      <c r="Q129" s="83"/>
      <c r="R129" s="83"/>
      <c r="S129" s="83"/>
      <c r="T129" s="83"/>
      <c r="U129" s="83"/>
      <c r="V129" s="83"/>
      <c r="W129" s="83"/>
      <c r="X129" s="83"/>
      <c r="Y129" s="84"/>
    </row>
    <row r="130" spans="1:25" ht="15.75" thickBot="1">
      <c r="A130" s="51" t="str">
        <f>'basic information'!K4</f>
        <v>Treatment 9</v>
      </c>
      <c r="B130" s="162" t="str">
        <f>IF(ISNUMBER('basic information'!K5),'basic information'!K5,"")</f>
        <v/>
      </c>
      <c r="C130" s="162"/>
      <c r="D130" s="162"/>
      <c r="E130" s="162"/>
      <c r="F130" s="162"/>
      <c r="G130" s="162"/>
      <c r="H130" s="162"/>
      <c r="I130" s="162"/>
      <c r="J130" s="45"/>
      <c r="K130" s="53" t="s">
        <v>53</v>
      </c>
      <c r="L130" s="54" t="s">
        <v>54</v>
      </c>
      <c r="M130" s="54" t="s">
        <v>55</v>
      </c>
      <c r="N130" s="47"/>
      <c r="O130" s="48"/>
      <c r="P130" s="83"/>
      <c r="Q130" s="83"/>
      <c r="R130" s="83"/>
      <c r="S130" s="83"/>
      <c r="T130" s="83"/>
      <c r="U130" s="83"/>
      <c r="V130" s="83"/>
      <c r="W130" s="83"/>
      <c r="X130" s="83"/>
      <c r="Y130" s="84"/>
    </row>
    <row r="131" spans="1:25">
      <c r="A131" s="51" t="str">
        <f>IF(ISNUMBER('basic information'!K7),'basic information'!K7,"")</f>
        <v/>
      </c>
      <c r="B131" s="4"/>
      <c r="C131" s="4"/>
      <c r="D131" s="4"/>
      <c r="E131" s="4"/>
      <c r="F131" s="4"/>
      <c r="G131" s="4"/>
      <c r="H131" s="4"/>
      <c r="I131" s="4"/>
      <c r="J131" s="45"/>
      <c r="K131" s="57" t="str">
        <f>IF(ISNUMBER(calculation!B130),calculation!B130,"")</f>
        <v/>
      </c>
      <c r="L131" s="57" t="str">
        <f>IF(ISNUMBER(calculation!C130),calculation!C130,"")</f>
        <v/>
      </c>
      <c r="M131" s="57" t="str">
        <f>IF(ISNUMBER(calculation!D130),calculation!D130,"")</f>
        <v/>
      </c>
      <c r="N131" s="47"/>
      <c r="O131" s="48"/>
      <c r="P131" s="83"/>
      <c r="Q131" s="83"/>
      <c r="R131" s="83"/>
      <c r="S131" s="83"/>
      <c r="T131" s="83"/>
      <c r="U131" s="83"/>
      <c r="V131" s="83"/>
      <c r="W131" s="83"/>
      <c r="X131" s="83"/>
      <c r="Y131" s="84"/>
    </row>
    <row r="132" spans="1:25">
      <c r="A132" s="51" t="str">
        <f>IF(ISNUMBER('basic information'!K8),'basic information'!K8,"")</f>
        <v/>
      </c>
      <c r="B132" s="4"/>
      <c r="C132" s="4"/>
      <c r="D132" s="4"/>
      <c r="E132" s="4"/>
      <c r="F132" s="4"/>
      <c r="G132" s="4"/>
      <c r="H132" s="4"/>
      <c r="I132" s="4"/>
      <c r="J132" s="45"/>
      <c r="K132" s="57" t="str">
        <f>IF(ISNUMBER(calculation!B131),calculation!B131,"")</f>
        <v/>
      </c>
      <c r="L132" s="57" t="str">
        <f>IF(ISNUMBER(calculation!C131),calculation!C131,"")</f>
        <v/>
      </c>
      <c r="M132" s="57" t="str">
        <f>IF(ISNUMBER(calculation!D131),calculation!D131,"")</f>
        <v/>
      </c>
      <c r="N132" s="47"/>
      <c r="O132" s="65"/>
      <c r="P132" s="81"/>
      <c r="Q132" s="81"/>
      <c r="R132" s="81"/>
      <c r="S132" s="81"/>
      <c r="T132" s="81"/>
      <c r="U132" s="81"/>
      <c r="V132" s="81"/>
      <c r="W132" s="81"/>
      <c r="X132" s="81"/>
      <c r="Y132" s="82"/>
    </row>
    <row r="133" spans="1:25">
      <c r="A133" s="51" t="str">
        <f>IF(ISNUMBER('basic information'!K9),'basic information'!K9,"")</f>
        <v/>
      </c>
      <c r="B133" s="4"/>
      <c r="C133" s="4"/>
      <c r="D133" s="4"/>
      <c r="E133" s="4"/>
      <c r="F133" s="4"/>
      <c r="G133" s="4"/>
      <c r="H133" s="4"/>
      <c r="I133" s="4"/>
      <c r="J133" s="45"/>
      <c r="K133" s="57" t="str">
        <f>IF(ISNUMBER(calculation!B132),calculation!B132,"")</f>
        <v/>
      </c>
      <c r="L133" s="57" t="str">
        <f>IF(ISNUMBER(calculation!C132),calculation!C132,"")</f>
        <v/>
      </c>
      <c r="M133" s="57" t="str">
        <f>IF(ISNUMBER(calculation!D132),calculation!D132,"")</f>
        <v/>
      </c>
      <c r="N133" s="47"/>
      <c r="O133" s="48"/>
      <c r="P133" s="83"/>
      <c r="Q133" s="83"/>
      <c r="R133" s="83"/>
      <c r="S133" s="83"/>
      <c r="T133" s="83"/>
      <c r="U133" s="83"/>
      <c r="V133" s="83"/>
      <c r="W133" s="83"/>
      <c r="X133" s="83"/>
      <c r="Y133" s="84"/>
    </row>
    <row r="134" spans="1:25">
      <c r="A134" s="51" t="str">
        <f>IF(ISNUMBER('basic information'!K10),'basic information'!K10,"")</f>
        <v/>
      </c>
      <c r="B134" s="4"/>
      <c r="C134" s="4"/>
      <c r="D134" s="4"/>
      <c r="E134" s="4"/>
      <c r="F134" s="4"/>
      <c r="G134" s="4"/>
      <c r="H134" s="4"/>
      <c r="I134" s="4"/>
      <c r="J134" s="45"/>
      <c r="K134" s="57" t="str">
        <f>IF(ISNUMBER(calculation!B133),calculation!B133,"")</f>
        <v/>
      </c>
      <c r="L134" s="57" t="str">
        <f>IF(ISNUMBER(calculation!C133),calculation!C133,"")</f>
        <v/>
      </c>
      <c r="M134" s="57" t="str">
        <f>IF(ISNUMBER(calculation!D133),calculation!D133,"")</f>
        <v/>
      </c>
      <c r="N134" s="47"/>
      <c r="O134" s="48"/>
      <c r="P134" s="83"/>
      <c r="Q134" s="83"/>
      <c r="R134" s="83"/>
      <c r="S134" s="83"/>
      <c r="T134" s="83"/>
      <c r="U134" s="83"/>
      <c r="V134" s="83"/>
      <c r="W134" s="83"/>
      <c r="X134" s="83"/>
      <c r="Y134" s="84"/>
    </row>
    <row r="135" spans="1:25">
      <c r="A135" s="51" t="str">
        <f>IF(ISNUMBER('basic information'!K11),'basic information'!K11,"")</f>
        <v/>
      </c>
      <c r="B135" s="4"/>
      <c r="C135" s="4"/>
      <c r="D135" s="4"/>
      <c r="E135" s="4"/>
      <c r="F135" s="4"/>
      <c r="G135" s="4"/>
      <c r="H135" s="4"/>
      <c r="I135" s="4"/>
      <c r="J135" s="45"/>
      <c r="K135" s="57" t="str">
        <f>IF(ISNUMBER(calculation!B134),calculation!B134,"")</f>
        <v/>
      </c>
      <c r="L135" s="57" t="str">
        <f>IF(ISNUMBER(calculation!C134),calculation!C134,"")</f>
        <v/>
      </c>
      <c r="M135" s="57" t="str">
        <f>IF(ISNUMBER(calculation!D134),calculation!D134,"")</f>
        <v/>
      </c>
      <c r="N135" s="47"/>
      <c r="O135" s="48"/>
      <c r="P135" s="83"/>
      <c r="Q135" s="83"/>
      <c r="R135" s="83"/>
      <c r="S135" s="83"/>
      <c r="T135" s="83"/>
      <c r="U135" s="83"/>
      <c r="V135" s="83"/>
      <c r="W135" s="83"/>
      <c r="X135" s="83"/>
      <c r="Y135" s="84"/>
    </row>
    <row r="136" spans="1:25">
      <c r="A136" s="51" t="str">
        <f>IF(ISNUMBER('basic information'!K12),'basic information'!K12,"")</f>
        <v/>
      </c>
      <c r="B136" s="4"/>
      <c r="C136" s="4"/>
      <c r="D136" s="4"/>
      <c r="E136" s="4"/>
      <c r="F136" s="4"/>
      <c r="G136" s="4"/>
      <c r="H136" s="4"/>
      <c r="I136" s="4"/>
      <c r="J136" s="45"/>
      <c r="K136" s="57" t="str">
        <f>IF(ISNUMBER(calculation!B135),calculation!B135,"")</f>
        <v/>
      </c>
      <c r="L136" s="57" t="str">
        <f>IF(ISNUMBER(calculation!C135),calculation!C135,"")</f>
        <v/>
      </c>
      <c r="M136" s="57" t="str">
        <f>IF(ISNUMBER(calculation!D135),calculation!D135,"")</f>
        <v/>
      </c>
      <c r="N136" s="47"/>
      <c r="O136" s="48"/>
      <c r="P136" s="83"/>
      <c r="Q136" s="83"/>
      <c r="R136" s="83"/>
      <c r="S136" s="83"/>
      <c r="T136" s="83"/>
      <c r="U136" s="83"/>
      <c r="V136" s="83"/>
      <c r="W136" s="83"/>
      <c r="X136" s="83"/>
      <c r="Y136" s="84"/>
    </row>
    <row r="137" spans="1:25">
      <c r="A137" s="51" t="str">
        <f>IF(ISNUMBER('basic information'!K13),'basic information'!K13,"")</f>
        <v/>
      </c>
      <c r="B137" s="4"/>
      <c r="C137" s="4"/>
      <c r="D137" s="4"/>
      <c r="E137" s="4"/>
      <c r="F137" s="4"/>
      <c r="G137" s="4"/>
      <c r="H137" s="4"/>
      <c r="I137" s="4"/>
      <c r="J137" s="45"/>
      <c r="K137" s="57" t="str">
        <f>IF(ISNUMBER(calculation!B136),calculation!B136,"")</f>
        <v/>
      </c>
      <c r="L137" s="57" t="str">
        <f>IF(ISNUMBER(calculation!C136),calculation!C136,"")</f>
        <v/>
      </c>
      <c r="M137" s="57" t="str">
        <f>IF(ISNUMBER(calculation!D136),calculation!D136,"")</f>
        <v/>
      </c>
      <c r="N137" s="47"/>
      <c r="O137" s="48"/>
      <c r="P137" s="83"/>
      <c r="Q137" s="83"/>
      <c r="R137" s="83"/>
      <c r="S137" s="83"/>
      <c r="T137" s="83"/>
      <c r="U137" s="83"/>
      <c r="V137" s="83"/>
      <c r="W137" s="83"/>
      <c r="X137" s="83"/>
      <c r="Y137" s="84"/>
    </row>
    <row r="138" spans="1:25">
      <c r="A138" s="51" t="str">
        <f>IF(ISNUMBER('basic information'!K14),'basic information'!K14,"")</f>
        <v/>
      </c>
      <c r="B138" s="4"/>
      <c r="C138" s="4"/>
      <c r="D138" s="4"/>
      <c r="E138" s="4"/>
      <c r="F138" s="4"/>
      <c r="G138" s="4"/>
      <c r="H138" s="4"/>
      <c r="I138" s="4"/>
      <c r="J138" s="45"/>
      <c r="K138" s="57" t="str">
        <f>IF(ISNUMBER(calculation!B137),calculation!B137,"")</f>
        <v/>
      </c>
      <c r="L138" s="57" t="str">
        <f>IF(ISNUMBER(calculation!C137),calculation!C137,"")</f>
        <v/>
      </c>
      <c r="M138" s="57" t="str">
        <f>IF(ISNUMBER(calculation!D137),calculation!D137,"")</f>
        <v/>
      </c>
      <c r="N138" s="47"/>
      <c r="O138" s="48"/>
      <c r="P138" s="83"/>
      <c r="Q138" s="83"/>
      <c r="R138" s="83"/>
      <c r="S138" s="83"/>
      <c r="T138" s="83"/>
      <c r="U138" s="83"/>
      <c r="V138" s="83"/>
      <c r="W138" s="83"/>
      <c r="X138" s="83"/>
      <c r="Y138" s="84"/>
    </row>
    <row r="139" spans="1:25">
      <c r="A139" s="51" t="str">
        <f>IF(ISNUMBER('basic information'!K15),'basic information'!K15,"")</f>
        <v/>
      </c>
      <c r="B139" s="4"/>
      <c r="C139" s="4"/>
      <c r="D139" s="4"/>
      <c r="E139" s="4"/>
      <c r="F139" s="4"/>
      <c r="G139" s="4"/>
      <c r="H139" s="4"/>
      <c r="I139" s="4"/>
      <c r="J139" s="45"/>
      <c r="K139" s="57" t="str">
        <f>IF(ISNUMBER(calculation!B138),calculation!B138,"")</f>
        <v/>
      </c>
      <c r="L139" s="57" t="str">
        <f>IF(ISNUMBER(calculation!C138),calculation!C138,"")</f>
        <v/>
      </c>
      <c r="M139" s="57" t="str">
        <f>IF(ISNUMBER(calculation!D138),calculation!D138,"")</f>
        <v/>
      </c>
      <c r="N139" s="47"/>
      <c r="O139" s="48"/>
      <c r="P139" s="83"/>
      <c r="Q139" s="83"/>
      <c r="R139" s="83"/>
      <c r="S139" s="83"/>
      <c r="T139" s="83"/>
      <c r="U139" s="83"/>
      <c r="V139" s="83"/>
      <c r="W139" s="83"/>
      <c r="X139" s="83"/>
      <c r="Y139" s="84"/>
    </row>
    <row r="140" spans="1:25">
      <c r="A140" s="51" t="str">
        <f>IF(ISNUMBER('basic information'!K16),'basic information'!K16,"")</f>
        <v/>
      </c>
      <c r="B140" s="4"/>
      <c r="C140" s="4"/>
      <c r="D140" s="4"/>
      <c r="E140" s="4"/>
      <c r="F140" s="4"/>
      <c r="G140" s="4"/>
      <c r="H140" s="4"/>
      <c r="I140" s="4"/>
      <c r="J140" s="45"/>
      <c r="K140" s="57" t="str">
        <f>IF(ISNUMBER(calculation!B139),calculation!B139,"")</f>
        <v/>
      </c>
      <c r="L140" s="57" t="str">
        <f>IF(ISNUMBER(calculation!C139),calculation!C139,"")</f>
        <v/>
      </c>
      <c r="M140" s="57" t="str">
        <f>IF(ISNUMBER(calculation!D139),calculation!D139,"")</f>
        <v/>
      </c>
      <c r="N140" s="47"/>
      <c r="O140" s="48"/>
      <c r="P140" s="83"/>
      <c r="Q140" s="83"/>
      <c r="R140" s="83"/>
      <c r="S140" s="83"/>
      <c r="T140" s="83"/>
      <c r="U140" s="83"/>
      <c r="V140" s="83"/>
      <c r="W140" s="83"/>
      <c r="X140" s="83"/>
      <c r="Y140" s="84"/>
    </row>
    <row r="141" spans="1:25">
      <c r="A141" s="51" t="str">
        <f>IF(ISNUMBER('basic information'!K17),'basic information'!K17,"")</f>
        <v/>
      </c>
      <c r="B141" s="4"/>
      <c r="C141" s="4"/>
      <c r="D141" s="4"/>
      <c r="E141" s="4"/>
      <c r="F141" s="4"/>
      <c r="G141" s="4"/>
      <c r="H141" s="4"/>
      <c r="I141" s="4"/>
      <c r="J141" s="45"/>
      <c r="K141" s="57" t="str">
        <f>IF(ISNUMBER(calculation!B140),calculation!B140,"")</f>
        <v/>
      </c>
      <c r="L141" s="57" t="str">
        <f>IF(ISNUMBER(calculation!C140),calculation!C140,"")</f>
        <v/>
      </c>
      <c r="M141" s="57" t="str">
        <f>IF(ISNUMBER(calculation!D140),calculation!D140,"")</f>
        <v/>
      </c>
      <c r="N141" s="47"/>
      <c r="O141" s="48"/>
      <c r="P141" s="83"/>
      <c r="Q141" s="83"/>
      <c r="R141" s="83"/>
      <c r="S141" s="83"/>
      <c r="T141" s="83"/>
      <c r="U141" s="83"/>
      <c r="V141" s="83"/>
      <c r="W141" s="83"/>
      <c r="X141" s="83"/>
      <c r="Y141" s="84"/>
    </row>
    <row r="142" spans="1:25" ht="15.75" thickBot="1">
      <c r="A142" s="85" t="str">
        <f>IF(ISNUMBER('basic information'!K18),'basic information'!K18,"")</f>
        <v/>
      </c>
      <c r="B142" s="14"/>
      <c r="C142" s="14"/>
      <c r="D142" s="14"/>
      <c r="E142" s="14"/>
      <c r="F142" s="14"/>
      <c r="G142" s="14"/>
      <c r="H142" s="14"/>
      <c r="I142" s="14"/>
      <c r="J142" s="86"/>
      <c r="K142" s="87" t="str">
        <f>IF(ISNUMBER(calculation!B141),calculation!B141,"")</f>
        <v/>
      </c>
      <c r="L142" s="87" t="str">
        <f>IF(ISNUMBER(calculation!C141),calculation!C141,"")</f>
        <v/>
      </c>
      <c r="M142" s="87" t="str">
        <f>IF(ISNUMBER(calculation!D141),calculation!D141,"")</f>
        <v/>
      </c>
      <c r="N142" s="88"/>
      <c r="O142" s="89"/>
      <c r="P142" s="90"/>
      <c r="Q142" s="90"/>
      <c r="R142" s="90"/>
      <c r="S142" s="90"/>
      <c r="T142" s="90"/>
      <c r="U142" s="90"/>
      <c r="V142" s="90"/>
      <c r="W142" s="90"/>
      <c r="X142" s="90"/>
      <c r="Y142" s="91"/>
    </row>
  </sheetData>
  <sheetProtection password="9CD3" sheet="1" objects="1" scenarios="1"/>
  <mergeCells count="13">
    <mergeCell ref="A1:I1"/>
    <mergeCell ref="P3:Y3"/>
    <mergeCell ref="P17:Y17"/>
    <mergeCell ref="B130:I130"/>
    <mergeCell ref="B4:I4"/>
    <mergeCell ref="B18:I18"/>
    <mergeCell ref="B32:I32"/>
    <mergeCell ref="B46:I46"/>
    <mergeCell ref="B60:I60"/>
    <mergeCell ref="B74:I74"/>
    <mergeCell ref="B88:I88"/>
    <mergeCell ref="B102:I102"/>
    <mergeCell ref="B116:I116"/>
  </mergeCells>
  <dataValidations count="1">
    <dataValidation type="whole" operator="greaterThanOrEqual" allowBlank="1" showErrorMessage="1" errorTitle="invalid entry" error="Only non-negative integers are allowed here (i.e. 0, 1, 2, 3, 4,...)." sqref="B131:I142 B117:I128 B103:I114 B89:I100 B75:I86 B61:I72 B47:I58 B33:I44 B19:I30 B5:I16">
      <formula1>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CA57"/>
  </sheetPr>
  <dimension ref="A1:K35"/>
  <sheetViews>
    <sheetView workbookViewId="0">
      <selection activeCell="D5" sqref="D5"/>
    </sheetView>
  </sheetViews>
  <sheetFormatPr baseColWidth="10" defaultColWidth="11.42578125" defaultRowHeight="15"/>
  <cols>
    <col min="1" max="1" width="30.7109375" style="140" bestFit="1" customWidth="1"/>
    <col min="2" max="11" width="12.7109375" style="23" customWidth="1"/>
    <col min="12" max="16384" width="11.42578125" style="23"/>
  </cols>
  <sheetData>
    <row r="1" spans="1:11" ht="19.5" thickBot="1">
      <c r="A1" s="98"/>
      <c r="B1" s="164" t="str">
        <f>IF(ISTEXT('basic information'!B2:K2),'basic information'!B2:K2,"")</f>
        <v>###</v>
      </c>
      <c r="C1" s="165"/>
      <c r="D1" s="165"/>
      <c r="E1" s="165"/>
      <c r="F1" s="165"/>
      <c r="G1" s="165"/>
      <c r="H1" s="165"/>
      <c r="I1" s="165"/>
      <c r="J1" s="165"/>
      <c r="K1" s="166"/>
    </row>
    <row r="2" spans="1:11">
      <c r="A2" s="99"/>
      <c r="B2" s="100" t="s">
        <v>1</v>
      </c>
      <c r="C2" s="101" t="s">
        <v>30</v>
      </c>
      <c r="D2" s="101" t="s">
        <v>31</v>
      </c>
      <c r="E2" s="101" t="s">
        <v>32</v>
      </c>
      <c r="F2" s="101" t="s">
        <v>33</v>
      </c>
      <c r="G2" s="101" t="s">
        <v>34</v>
      </c>
      <c r="H2" s="101" t="s">
        <v>35</v>
      </c>
      <c r="I2" s="101" t="s">
        <v>36</v>
      </c>
      <c r="J2" s="101" t="s">
        <v>37</v>
      </c>
      <c r="K2" s="102" t="s">
        <v>38</v>
      </c>
    </row>
    <row r="3" spans="1:11" ht="15.75" thickBot="1">
      <c r="A3" s="99"/>
      <c r="B3" s="28">
        <f>IF(ISNUMBER('basic information'!B5),'basic information'!B5,"")</f>
        <v>0</v>
      </c>
      <c r="C3" s="103" t="str">
        <f>IF(ISNUMBER('basic information'!C5),'basic information'!C5,"")</f>
        <v/>
      </c>
      <c r="D3" s="103" t="str">
        <f>IF(ISNUMBER('basic information'!D5),'basic information'!D5,"")</f>
        <v/>
      </c>
      <c r="E3" s="103" t="str">
        <f>IF(ISNUMBER('basic information'!E5),'basic information'!E5,"")</f>
        <v/>
      </c>
      <c r="F3" s="103" t="str">
        <f>IF(ISNUMBER('basic information'!F5),'basic information'!F5,"")</f>
        <v/>
      </c>
      <c r="G3" s="103" t="str">
        <f>IF(ISNUMBER('basic information'!G5),'basic information'!G5,"")</f>
        <v/>
      </c>
      <c r="H3" s="103" t="str">
        <f>IF(ISNUMBER('basic information'!H5),'basic information'!H5,"")</f>
        <v/>
      </c>
      <c r="I3" s="103" t="str">
        <f>IF(ISNUMBER('basic information'!I5),'basic information'!I5,"")</f>
        <v/>
      </c>
      <c r="J3" s="103" t="str">
        <f>IF(ISNUMBER('basic information'!J5),'basic information'!J5,"")</f>
        <v/>
      </c>
      <c r="K3" s="104" t="str">
        <f>IF(ISNUMBER('basic information'!K5),'basic information'!K5,"")</f>
        <v/>
      </c>
    </row>
    <row r="4" spans="1:11">
      <c r="A4" s="105" t="s">
        <v>78</v>
      </c>
      <c r="B4" s="106">
        <v>100</v>
      </c>
      <c r="C4" s="107" t="str">
        <f>IF(ISNUMBER(C9),100*'data input'!Q19,"")</f>
        <v/>
      </c>
      <c r="D4" s="107" t="str">
        <f>IF(ISNUMBER(D9),100*'data input'!R19,"")</f>
        <v/>
      </c>
      <c r="E4" s="107" t="str">
        <f>IF(ISNUMBER(E9),100*'data input'!S19,"")</f>
        <v/>
      </c>
      <c r="F4" s="107" t="str">
        <f>IF(ISNUMBER(F9),100*'data input'!T19,"")</f>
        <v/>
      </c>
      <c r="G4" s="107" t="str">
        <f>IF(ISNUMBER(G9),100*'data input'!U19,"")</f>
        <v/>
      </c>
      <c r="H4" s="107" t="str">
        <f>IF(ISNUMBER(H9),100*'data input'!V19,"")</f>
        <v/>
      </c>
      <c r="I4" s="107" t="str">
        <f>IF(ISNUMBER(I9),100*'data input'!W19,"")</f>
        <v/>
      </c>
      <c r="J4" s="107" t="str">
        <f>IF(ISNUMBER(J9),100*'data input'!X19,"")</f>
        <v/>
      </c>
      <c r="K4" s="108" t="str">
        <f>IF(ISNUMBER(K9),100*'data input'!Y19,"")</f>
        <v/>
      </c>
    </row>
    <row r="5" spans="1:11">
      <c r="A5" s="99" t="s">
        <v>81</v>
      </c>
      <c r="B5" s="109">
        <v>0</v>
      </c>
      <c r="C5" s="110" t="str">
        <f>IF(ISNUMBER(C9),100*'data input'!Q20,"")</f>
        <v/>
      </c>
      <c r="D5" s="110" t="str">
        <f>IF(ISNUMBER(D9),100*'data input'!R20,"")</f>
        <v/>
      </c>
      <c r="E5" s="110" t="str">
        <f>IF(ISNUMBER(E9),100*'data input'!S20,"")</f>
        <v/>
      </c>
      <c r="F5" s="110" t="str">
        <f>IF(ISNUMBER(F9),100*'data input'!T20,"")</f>
        <v/>
      </c>
      <c r="G5" s="110" t="str">
        <f>IF(ISNUMBER(G9),100*'data input'!U20,"")</f>
        <v/>
      </c>
      <c r="H5" s="110" t="str">
        <f>IF(ISNUMBER(H9),100*'data input'!V20,"")</f>
        <v/>
      </c>
      <c r="I5" s="110" t="str">
        <f>IF(ISNUMBER(I9),100*'data input'!W20,"")</f>
        <v/>
      </c>
      <c r="J5" s="110" t="str">
        <f>IF(ISNUMBER(J9),100*'data input'!X20,"")</f>
        <v/>
      </c>
      <c r="K5" s="111" t="str">
        <f>IF(ISNUMBER(K9),100*'data input'!Y20,"")</f>
        <v/>
      </c>
    </row>
    <row r="6" spans="1:11">
      <c r="A6" s="99" t="s">
        <v>79</v>
      </c>
      <c r="B6" s="112"/>
      <c r="C6" s="113" t="str">
        <f>IF(ISNUMBER(C9),100*10^(C11),"")</f>
        <v/>
      </c>
      <c r="D6" s="113" t="str">
        <f t="shared" ref="D6:K6" si="0">IF(ISNUMBER(D9),100*10^(D11),"")</f>
        <v/>
      </c>
      <c r="E6" s="113" t="str">
        <f t="shared" si="0"/>
        <v/>
      </c>
      <c r="F6" s="113" t="str">
        <f t="shared" si="0"/>
        <v/>
      </c>
      <c r="G6" s="113" t="str">
        <f t="shared" si="0"/>
        <v/>
      </c>
      <c r="H6" s="113" t="str">
        <f t="shared" si="0"/>
        <v/>
      </c>
      <c r="I6" s="113" t="str">
        <f t="shared" si="0"/>
        <v/>
      </c>
      <c r="J6" s="113" t="str">
        <f t="shared" si="0"/>
        <v/>
      </c>
      <c r="K6" s="114" t="str">
        <f t="shared" si="0"/>
        <v/>
      </c>
    </row>
    <row r="7" spans="1:11" ht="15.75" thickBot="1">
      <c r="A7" s="99" t="s">
        <v>80</v>
      </c>
      <c r="B7" s="115"/>
      <c r="C7" s="116" t="str">
        <f>IF(ISNUMBER(C9),100*10^C12,"")</f>
        <v/>
      </c>
      <c r="D7" s="116" t="str">
        <f t="shared" ref="D7:K7" si="1">IF(ISNUMBER(D9),100*10^D12,"")</f>
        <v/>
      </c>
      <c r="E7" s="116" t="str">
        <f t="shared" si="1"/>
        <v/>
      </c>
      <c r="F7" s="116" t="str">
        <f t="shared" si="1"/>
        <v/>
      </c>
      <c r="G7" s="116" t="str">
        <f t="shared" si="1"/>
        <v/>
      </c>
      <c r="H7" s="116" t="str">
        <f t="shared" si="1"/>
        <v/>
      </c>
      <c r="I7" s="116" t="str">
        <f t="shared" si="1"/>
        <v/>
      </c>
      <c r="J7" s="116" t="str">
        <f t="shared" si="1"/>
        <v/>
      </c>
      <c r="K7" s="117" t="str">
        <f t="shared" si="1"/>
        <v/>
      </c>
    </row>
    <row r="8" spans="1:11" ht="15.75" thickBot="1">
      <c r="A8" s="99"/>
      <c r="B8" s="31"/>
      <c r="C8" s="31"/>
      <c r="D8" s="31"/>
      <c r="E8" s="31"/>
      <c r="F8" s="31"/>
      <c r="G8" s="31"/>
      <c r="H8" s="31"/>
      <c r="I8" s="31"/>
      <c r="J8" s="31"/>
      <c r="K8" s="118"/>
    </row>
    <row r="9" spans="1:11">
      <c r="A9" s="105" t="s">
        <v>75</v>
      </c>
      <c r="B9" s="106">
        <v>0</v>
      </c>
      <c r="C9" s="119" t="str">
        <f>'data input'!Q21</f>
        <v/>
      </c>
      <c r="D9" s="119" t="str">
        <f>'data input'!R21</f>
        <v/>
      </c>
      <c r="E9" s="119" t="str">
        <f>'data input'!S21</f>
        <v/>
      </c>
      <c r="F9" s="119" t="str">
        <f>'data input'!T21</f>
        <v/>
      </c>
      <c r="G9" s="119" t="str">
        <f>'data input'!U21</f>
        <v/>
      </c>
      <c r="H9" s="119" t="str">
        <f>'data input'!V21</f>
        <v/>
      </c>
      <c r="I9" s="119" t="str">
        <f>'data input'!W21</f>
        <v/>
      </c>
      <c r="J9" s="119" t="str">
        <f>'data input'!X21</f>
        <v/>
      </c>
      <c r="K9" s="120" t="str">
        <f>'data input'!Y21</f>
        <v/>
      </c>
    </row>
    <row r="10" spans="1:11">
      <c r="A10" s="99" t="s">
        <v>82</v>
      </c>
      <c r="B10" s="121">
        <v>0</v>
      </c>
      <c r="C10" s="122" t="str">
        <f>'data input'!Q22</f>
        <v/>
      </c>
      <c r="D10" s="122" t="str">
        <f>'data input'!R22</f>
        <v/>
      </c>
      <c r="E10" s="122" t="str">
        <f>'data input'!S22</f>
        <v/>
      </c>
      <c r="F10" s="123" t="str">
        <f>'data input'!T22</f>
        <v/>
      </c>
      <c r="G10" s="123" t="str">
        <f>'data input'!U22</f>
        <v/>
      </c>
      <c r="H10" s="123" t="str">
        <f>'data input'!V22</f>
        <v/>
      </c>
      <c r="I10" s="122" t="str">
        <f>'data input'!W22</f>
        <v/>
      </c>
      <c r="J10" s="122" t="str">
        <f>'data input'!X22</f>
        <v/>
      </c>
      <c r="K10" s="124" t="str">
        <f>'data input'!Y22</f>
        <v/>
      </c>
    </row>
    <row r="11" spans="1:11">
      <c r="A11" s="99" t="s">
        <v>72</v>
      </c>
      <c r="B11" s="125" t="str">
        <f>IF(ISNUMBER('data input'!P59),MAX('data input'!P17:P60),"")</f>
        <v/>
      </c>
      <c r="C11" s="123" t="str">
        <f>IF(ISNUMBER(C9),C9+1.96*'data input'!Q22,"")</f>
        <v/>
      </c>
      <c r="D11" s="123" t="str">
        <f>IF(ISNUMBER(D9),D9+1.96*'data input'!R22,"")</f>
        <v/>
      </c>
      <c r="E11" s="123" t="str">
        <f>IF(ISNUMBER(E9),E9+1.96*'data input'!S22,"")</f>
        <v/>
      </c>
      <c r="F11" s="126" t="str">
        <f>IF(ISNUMBER(F9),F9+1.96*'data input'!T22,"")</f>
        <v/>
      </c>
      <c r="G11" s="126" t="str">
        <f>IF(ISNUMBER(G9),G9+1.96*'data input'!U22,"")</f>
        <v/>
      </c>
      <c r="H11" s="126" t="str">
        <f>IF(ISNUMBER(H9),H9+1.96*'data input'!V22,"")</f>
        <v/>
      </c>
      <c r="I11" s="123" t="str">
        <f>IF(ISNUMBER(I9),I9+1.96*'data input'!W22,"")</f>
        <v/>
      </c>
      <c r="J11" s="123" t="str">
        <f>IF(ISNUMBER(J9),J9+1.96*'data input'!X22,"")</f>
        <v/>
      </c>
      <c r="K11" s="127" t="str">
        <f>IF(ISNUMBER(K9),K9+1.96*'data input'!Y22,"")</f>
        <v/>
      </c>
    </row>
    <row r="12" spans="1:11" ht="15.75" thickBot="1">
      <c r="A12" s="99" t="s">
        <v>71</v>
      </c>
      <c r="B12" s="128" t="str">
        <f>IF(ISNUMBER('data input'!P61),MIN('data input'!P19:P62),"")</f>
        <v/>
      </c>
      <c r="C12" s="129" t="str">
        <f>IF(ISNUMBER(C9),C9-1.96*'data input'!Q22,"")</f>
        <v/>
      </c>
      <c r="D12" s="129" t="str">
        <f>IF(ISNUMBER(D9),D9-1.96*'data input'!R22,"")</f>
        <v/>
      </c>
      <c r="E12" s="129" t="str">
        <f>IF(ISNUMBER(E9),E9-1.96*'data input'!S22,"")</f>
        <v/>
      </c>
      <c r="F12" s="129" t="str">
        <f>IF(ISNUMBER(F9),F9-1.96*'data input'!T22,"")</f>
        <v/>
      </c>
      <c r="G12" s="129" t="str">
        <f>IF(ISNUMBER(G9),G9-1.96*'data input'!U22,"")</f>
        <v/>
      </c>
      <c r="H12" s="129" t="str">
        <f>IF(ISNUMBER(H9),H9-1.96*'data input'!V22,"")</f>
        <v/>
      </c>
      <c r="I12" s="129" t="str">
        <f>IF(ISNUMBER(I9),I9-1.96*'data input'!W22,"")</f>
        <v/>
      </c>
      <c r="J12" s="129" t="str">
        <f>IF(ISNUMBER(J9),J9-1.96*'data input'!X22,"")</f>
        <v/>
      </c>
      <c r="K12" s="130" t="str">
        <f>IF(ISNUMBER(K9),K9-1.96*'data input'!Y22,"")</f>
        <v/>
      </c>
    </row>
    <row r="13" spans="1:11" ht="15.75" thickBot="1">
      <c r="A13" s="99"/>
      <c r="B13" s="131"/>
      <c r="C13" s="131"/>
      <c r="D13" s="131"/>
      <c r="E13" s="131"/>
      <c r="F13" s="131"/>
      <c r="G13" s="131"/>
      <c r="H13" s="131"/>
      <c r="I13" s="131"/>
      <c r="J13" s="131"/>
      <c r="K13" s="132"/>
    </row>
    <row r="14" spans="1:11">
      <c r="A14" s="105" t="s">
        <v>27</v>
      </c>
      <c r="B14" s="133" t="str">
        <f>'data input'!P7</f>
        <v/>
      </c>
      <c r="C14" s="134" t="str">
        <f>'data input'!Q7</f>
        <v/>
      </c>
      <c r="D14" s="134" t="str">
        <f>'data input'!R7</f>
        <v/>
      </c>
      <c r="E14" s="134" t="str">
        <f>'data input'!S7</f>
        <v/>
      </c>
      <c r="F14" s="134" t="str">
        <f>'data input'!T7</f>
        <v/>
      </c>
      <c r="G14" s="134" t="str">
        <f>'data input'!U7</f>
        <v/>
      </c>
      <c r="H14" s="134" t="str">
        <f>'data input'!V7</f>
        <v/>
      </c>
      <c r="I14" s="134" t="str">
        <f>'data input'!W7</f>
        <v/>
      </c>
      <c r="J14" s="134" t="str">
        <f>'data input'!X7</f>
        <v/>
      </c>
      <c r="K14" s="135" t="str">
        <f>'data input'!Y7</f>
        <v/>
      </c>
    </row>
    <row r="15" spans="1:11" ht="15.75" thickBot="1">
      <c r="A15" s="136" t="s">
        <v>28</v>
      </c>
      <c r="B15" s="137" t="str">
        <f>IF(ISNUMBER(B14),calculation!M3^2,"")</f>
        <v/>
      </c>
      <c r="C15" s="138" t="str">
        <f>IF(ISNUMBER(C14),calculation!$M17^2,"")</f>
        <v/>
      </c>
      <c r="D15" s="138" t="str">
        <f>IF(ISNUMBER(D14),calculation!$M31^2,"")</f>
        <v/>
      </c>
      <c r="E15" s="138" t="str">
        <f>IF(ISNUMBER(E14),calculation!$M45^2,"")</f>
        <v/>
      </c>
      <c r="F15" s="138" t="str">
        <f>IF(ISNUMBER(F14),calculation!$M59^2,"")</f>
        <v/>
      </c>
      <c r="G15" s="138" t="str">
        <f>IF(ISNUMBER(G14),calculation!$M73^2,"")</f>
        <v/>
      </c>
      <c r="H15" s="138" t="str">
        <f>IF(ISNUMBER(H14),calculation!$M87^2,"")</f>
        <v/>
      </c>
      <c r="I15" s="138" t="str">
        <f>IF(ISNUMBER(I14),calculation!$M101^2,"")</f>
        <v/>
      </c>
      <c r="J15" s="138" t="str">
        <f>IF(ISNUMBER(J14),calculation!$M115^2,"")</f>
        <v/>
      </c>
      <c r="K15" s="139" t="str">
        <f>IF(ISNUMBER(K14),calculation!$M129^2,"")</f>
        <v/>
      </c>
    </row>
    <row r="17" spans="2:11">
      <c r="B17" s="141"/>
      <c r="C17" s="141"/>
      <c r="D17" s="141"/>
      <c r="E17" s="141"/>
      <c r="F17" s="141"/>
      <c r="G17" s="141"/>
      <c r="H17" s="141"/>
      <c r="I17" s="141"/>
      <c r="J17" s="141"/>
      <c r="K17" s="141"/>
    </row>
    <row r="18" spans="2:11">
      <c r="B18" s="142"/>
      <c r="C18" s="142"/>
      <c r="D18" s="142"/>
      <c r="E18" s="142"/>
      <c r="F18" s="142"/>
      <c r="G18" s="142"/>
      <c r="H18" s="142"/>
      <c r="I18" s="142"/>
      <c r="J18" s="142"/>
      <c r="K18" s="142"/>
    </row>
    <row r="28" spans="2:11">
      <c r="B28" s="143"/>
      <c r="C28" s="143"/>
      <c r="D28" s="143"/>
      <c r="E28" s="143"/>
      <c r="F28" s="143"/>
      <c r="G28" s="143"/>
      <c r="H28" s="143"/>
      <c r="I28" s="143"/>
      <c r="J28" s="143"/>
      <c r="K28" s="143"/>
    </row>
    <row r="29" spans="2:11">
      <c r="B29" s="143"/>
      <c r="C29" s="143"/>
      <c r="D29" s="143"/>
      <c r="E29" s="143"/>
      <c r="F29" s="143"/>
      <c r="G29" s="143"/>
      <c r="H29" s="143"/>
      <c r="I29" s="143"/>
      <c r="J29" s="143"/>
      <c r="K29" s="143"/>
    </row>
    <row r="30" spans="2:11">
      <c r="B30" s="143"/>
      <c r="C30" s="143"/>
      <c r="D30" s="143"/>
      <c r="E30" s="143"/>
      <c r="F30" s="143"/>
      <c r="G30" s="143"/>
      <c r="H30" s="143"/>
      <c r="I30" s="143"/>
      <c r="J30" s="143"/>
      <c r="K30" s="143"/>
    </row>
    <row r="31" spans="2:11">
      <c r="B31" s="143"/>
      <c r="C31" s="143"/>
      <c r="D31" s="143"/>
      <c r="E31" s="143"/>
      <c r="F31" s="143"/>
      <c r="G31" s="143"/>
      <c r="H31" s="143"/>
      <c r="I31" s="143"/>
      <c r="J31" s="143"/>
      <c r="K31" s="143"/>
    </row>
    <row r="32" spans="2:11">
      <c r="B32" s="143"/>
      <c r="C32" s="143"/>
      <c r="D32" s="143"/>
      <c r="E32" s="143"/>
      <c r="F32" s="143"/>
      <c r="G32" s="143"/>
      <c r="H32" s="143"/>
      <c r="I32" s="143"/>
      <c r="J32" s="143"/>
      <c r="K32" s="143"/>
    </row>
    <row r="33" spans="2:11">
      <c r="B33" s="143"/>
      <c r="C33" s="143"/>
      <c r="D33" s="143"/>
      <c r="E33" s="143"/>
      <c r="F33" s="143"/>
      <c r="G33" s="143"/>
      <c r="H33" s="143"/>
      <c r="I33" s="143"/>
      <c r="J33" s="143"/>
      <c r="K33" s="143"/>
    </row>
    <row r="34" spans="2:11">
      <c r="B34" s="143"/>
      <c r="C34" s="143"/>
      <c r="D34" s="143"/>
      <c r="E34" s="143"/>
      <c r="F34" s="143"/>
      <c r="G34" s="143"/>
      <c r="H34" s="143"/>
      <c r="I34" s="143"/>
      <c r="J34" s="143"/>
      <c r="K34" s="143"/>
    </row>
    <row r="35" spans="2:11">
      <c r="B35" s="143"/>
      <c r="C35" s="143"/>
      <c r="D35" s="143"/>
      <c r="E35" s="143"/>
      <c r="F35" s="143"/>
      <c r="G35" s="143"/>
      <c r="H35" s="143"/>
      <c r="I35" s="143"/>
      <c r="J35" s="143"/>
      <c r="K35" s="143"/>
    </row>
  </sheetData>
  <sheetProtection password="9CD3" sheet="1" objects="1" scenarios="1"/>
  <mergeCells count="1">
    <mergeCell ref="B1:K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147"/>
  <sheetViews>
    <sheetView workbookViewId="0"/>
  </sheetViews>
  <sheetFormatPr baseColWidth="10" defaultColWidth="10.85546875" defaultRowHeight="11.25"/>
  <cols>
    <col min="1" max="1" width="5.28515625" style="18" customWidth="1"/>
    <col min="2" max="2" width="13.85546875" style="18" bestFit="1" customWidth="1"/>
    <col min="3" max="3" width="4.140625" style="18" bestFit="1" customWidth="1"/>
    <col min="4" max="4" width="3.85546875" style="18" bestFit="1" customWidth="1"/>
    <col min="5" max="5" width="2.140625" style="17" bestFit="1" customWidth="1"/>
    <col min="6" max="6" width="3.28515625" style="17" bestFit="1" customWidth="1"/>
    <col min="7" max="7" width="2.140625" style="17" bestFit="1" customWidth="1"/>
    <col min="8" max="12" width="8.140625" style="18" bestFit="1" customWidth="1"/>
    <col min="13" max="13" width="8.28515625" style="18" bestFit="1" customWidth="1"/>
    <col min="14" max="14" width="5.28515625" style="18" customWidth="1"/>
    <col min="15" max="15" width="8.42578125" style="18" bestFit="1" customWidth="1"/>
    <col min="16" max="18" width="8.140625" style="18" bestFit="1" customWidth="1"/>
    <col min="19" max="19" width="8.42578125" style="18" bestFit="1" customWidth="1"/>
    <col min="20" max="20" width="5.28515625" style="18" customWidth="1"/>
    <col min="21" max="21" width="8.42578125" style="18" bestFit="1" customWidth="1"/>
    <col min="22" max="25" width="8.140625" style="18" bestFit="1" customWidth="1"/>
    <col min="26" max="26" width="5.28515625" style="18" customWidth="1"/>
    <col min="27" max="27" width="8.140625" style="18" bestFit="1" customWidth="1"/>
    <col min="28" max="28" width="5.28515625" style="18" customWidth="1"/>
    <col min="29" max="31" width="8.140625" style="18" bestFit="1" customWidth="1"/>
    <col min="32" max="32" width="8.42578125" style="18" bestFit="1" customWidth="1"/>
    <col min="33" max="34" width="8.140625" style="18" bestFit="1" customWidth="1"/>
    <col min="35" max="16384" width="10.85546875" style="18"/>
  </cols>
  <sheetData>
    <row r="1" spans="2:34">
      <c r="B1" s="15" t="s">
        <v>53</v>
      </c>
      <c r="C1" s="16" t="s">
        <v>54</v>
      </c>
      <c r="D1" s="16" t="s">
        <v>55</v>
      </c>
      <c r="E1" s="17" t="s">
        <v>61</v>
      </c>
      <c r="F1" s="17" t="s">
        <v>56</v>
      </c>
    </row>
    <row r="2" spans="2:34">
      <c r="B2" s="19"/>
      <c r="C2" s="20"/>
      <c r="D2" s="20"/>
      <c r="E2" s="17">
        <v>20</v>
      </c>
      <c r="F2" s="17">
        <f>IF(SUM(COUNTBLANK(B4:B15))&lt;10,1,0)</f>
        <v>0</v>
      </c>
      <c r="G2" s="17" t="s">
        <v>42</v>
      </c>
      <c r="H2" s="18" t="s">
        <v>58</v>
      </c>
      <c r="I2" s="18" t="s">
        <v>66</v>
      </c>
      <c r="J2" s="18" t="s">
        <v>43</v>
      </c>
      <c r="K2" s="18" t="s">
        <v>44</v>
      </c>
      <c r="L2" s="18" t="s">
        <v>45</v>
      </c>
      <c r="M2" s="18" t="s">
        <v>57</v>
      </c>
      <c r="O2" s="18" t="s">
        <v>49</v>
      </c>
      <c r="P2" s="18" t="s">
        <v>59</v>
      </c>
      <c r="Q2" s="18" t="s">
        <v>26</v>
      </c>
      <c r="R2" s="18" t="s">
        <v>60</v>
      </c>
      <c r="S2" s="18" t="s">
        <v>52</v>
      </c>
      <c r="U2" s="18" t="s">
        <v>62</v>
      </c>
      <c r="V2" s="18" t="s">
        <v>67</v>
      </c>
      <c r="W2" s="18" t="s">
        <v>69</v>
      </c>
      <c r="X2" s="18" t="s">
        <v>68</v>
      </c>
      <c r="Y2" s="18" t="s">
        <v>48</v>
      </c>
      <c r="AA2" s="18" t="s">
        <v>64</v>
      </c>
    </row>
    <row r="3" spans="2:34">
      <c r="B3" s="21" t="s">
        <v>1</v>
      </c>
      <c r="C3" s="21"/>
      <c r="D3" s="21"/>
      <c r="G3" s="17" t="str">
        <f>IF(F2=1,12-SUM(COUNTBLANK(B4:B15)),"")</f>
        <v/>
      </c>
      <c r="H3" s="18" t="str">
        <f>IF(F2=1,LOG10(E$2),"")</f>
        <v/>
      </c>
      <c r="I3" s="18" t="str">
        <f>IF(F2=1,AVERAGE(D4:D15),"")</f>
        <v/>
      </c>
      <c r="J3" s="18" t="str">
        <f>IF(F2=1,_xlfn.STDEV.S(D4:D15),"")</f>
        <v/>
      </c>
      <c r="K3" s="18" t="str">
        <f>IF(F2=1,AVERAGE(C4:C15),"")</f>
        <v/>
      </c>
      <c r="L3" s="18" t="str">
        <f>IF(F2=1,_xlfn.STDEV.S(C4:C15),"")</f>
        <v/>
      </c>
      <c r="M3" s="18" t="str">
        <f>IF(F2=1,CORREL(C4:C15,D4:D15),"")</f>
        <v/>
      </c>
      <c r="O3" s="18" t="str">
        <f>IF(F2=1,K3-Q3*I3,"")</f>
        <v/>
      </c>
      <c r="P3" s="18" t="str">
        <f>IF(F2=1,SQRT(W3/G3^2*(SUM(X4:X15))/Y3),"")</f>
        <v/>
      </c>
      <c r="Q3" s="18" t="str">
        <f>IF(F2=1,M3*L3/J3,"")</f>
        <v/>
      </c>
      <c r="R3" s="18" t="str">
        <f>IF(F2=1,SQRT(W3/(G3*Y3)),"")</f>
        <v/>
      </c>
      <c r="S3" s="18" t="str">
        <f>IF(F2=1,-W3/G3*I3/Y3,"")</f>
        <v/>
      </c>
      <c r="V3" s="18" t="str">
        <f>IF(ISNUMBER(U3),U3^2,"")</f>
        <v/>
      </c>
      <c r="W3" s="18" t="str">
        <f>IF(F2=1,1/(G3-2)*SUM(V3:V14),"")</f>
        <v/>
      </c>
      <c r="Y3" s="18" t="str">
        <f>IF(F2=1,AVERAGE(X4:X15)-I3^2,"")</f>
        <v/>
      </c>
      <c r="AA3" s="18" t="str">
        <f>IF(F2=1,10^((H3-O3)/Q3),"")</f>
        <v/>
      </c>
    </row>
    <row r="4" spans="2:34">
      <c r="B4" s="19" t="str">
        <f>IF(COUNTBLANK('data input'!B5:I5)&lt;8,AVERAGE('data input'!B5:I5),"")</f>
        <v/>
      </c>
      <c r="C4" s="20" t="str">
        <f>IF(ISNUMBER(B4),LOG10(B4),"")</f>
        <v/>
      </c>
      <c r="D4" s="20" t="str">
        <f>IF(ISNUMBER(B4),LOG10('data input'!A5),"")</f>
        <v/>
      </c>
      <c r="U4" s="18" t="str">
        <f>IF(ISNUMBER(B4),C4-O3-Q3*D4,"")</f>
        <v/>
      </c>
      <c r="V4" s="18" t="str">
        <f t="shared" ref="V4:V14" si="0">IF(ISNUMBER(U4),U4^2,"")</f>
        <v/>
      </c>
      <c r="X4" s="18" t="str">
        <f>IF(ISNUMBER(D4),D4^2,"")</f>
        <v/>
      </c>
    </row>
    <row r="5" spans="2:34">
      <c r="B5" s="19" t="str">
        <f>IF(COUNTBLANK('data input'!B6:I6)&lt;8,AVERAGE('data input'!B6:I6),"")</f>
        <v/>
      </c>
      <c r="C5" s="20" t="str">
        <f t="shared" ref="C5:C15" si="1">IF(ISNUMBER(B5),LOG10(B5),"")</f>
        <v/>
      </c>
      <c r="D5" s="20" t="str">
        <f>IF(ISNUMBER(B5),LOG10('data input'!A6),"")</f>
        <v/>
      </c>
      <c r="U5" s="18" t="str">
        <f>IF(ISNUMBER(B5),C5-O3-Q3*D5,"")</f>
        <v/>
      </c>
      <c r="V5" s="18" t="str">
        <f t="shared" si="0"/>
        <v/>
      </c>
      <c r="X5" s="18" t="str">
        <f t="shared" ref="X5:X15" si="2">IF(ISNUMBER(D5),D5^2,"")</f>
        <v/>
      </c>
    </row>
    <row r="6" spans="2:34">
      <c r="B6" s="19" t="str">
        <f>IF(COUNTBLANK('data input'!B7:I7)&lt;8,AVERAGE('data input'!B7:I7),"")</f>
        <v/>
      </c>
      <c r="C6" s="20" t="str">
        <f t="shared" si="1"/>
        <v/>
      </c>
      <c r="D6" s="20" t="str">
        <f>IF(ISNUMBER(B6),LOG10('data input'!A7),"")</f>
        <v/>
      </c>
      <c r="U6" s="18" t="str">
        <f>IF(ISNUMBER(B6),C6-O3-Q3*D6,"")</f>
        <v/>
      </c>
      <c r="V6" s="18" t="str">
        <f t="shared" si="0"/>
        <v/>
      </c>
      <c r="X6" s="18" t="str">
        <f t="shared" si="2"/>
        <v/>
      </c>
    </row>
    <row r="7" spans="2:34">
      <c r="B7" s="19" t="str">
        <f>IF(COUNTBLANK('data input'!B8:I8)&lt;8,AVERAGE('data input'!B8:I8),"")</f>
        <v/>
      </c>
      <c r="C7" s="20" t="str">
        <f t="shared" si="1"/>
        <v/>
      </c>
      <c r="D7" s="20" t="str">
        <f>IF(ISNUMBER(B7),LOG10('data input'!A8),"")</f>
        <v/>
      </c>
      <c r="U7" s="18" t="str">
        <f>IF(ISNUMBER(B7),C7-O3-Q3*D7,"")</f>
        <v/>
      </c>
      <c r="V7" s="18" t="str">
        <f t="shared" si="0"/>
        <v/>
      </c>
      <c r="X7" s="18" t="str">
        <f t="shared" si="2"/>
        <v/>
      </c>
    </row>
    <row r="8" spans="2:34">
      <c r="B8" s="19" t="str">
        <f>IF(COUNTBLANK('data input'!B9:I9)&lt;8,AVERAGE('data input'!B9:I9),"")</f>
        <v/>
      </c>
      <c r="C8" s="20" t="str">
        <f t="shared" si="1"/>
        <v/>
      </c>
      <c r="D8" s="20" t="str">
        <f>IF(ISNUMBER(B8),LOG10('data input'!A9),"")</f>
        <v/>
      </c>
      <c r="U8" s="18" t="str">
        <f>IF(ISNUMBER(B8),C8-O3-Q3*D8,"")</f>
        <v/>
      </c>
      <c r="V8" s="18" t="str">
        <f t="shared" si="0"/>
        <v/>
      </c>
      <c r="X8" s="18" t="str">
        <f t="shared" si="2"/>
        <v/>
      </c>
    </row>
    <row r="9" spans="2:34">
      <c r="B9" s="19" t="str">
        <f>IF(COUNTBLANK('data input'!B10:I10)&lt;8,AVERAGE('data input'!B10:I10),"")</f>
        <v/>
      </c>
      <c r="C9" s="20" t="str">
        <f t="shared" si="1"/>
        <v/>
      </c>
      <c r="D9" s="20" t="str">
        <f>IF(ISNUMBER(B9),LOG10('data input'!A10),"")</f>
        <v/>
      </c>
      <c r="U9" s="18" t="str">
        <f>IF(ISNUMBER(B9),C9-O3-Q3*D9,"")</f>
        <v/>
      </c>
      <c r="V9" s="18" t="str">
        <f t="shared" si="0"/>
        <v/>
      </c>
      <c r="X9" s="18" t="str">
        <f t="shared" si="2"/>
        <v/>
      </c>
    </row>
    <row r="10" spans="2:34">
      <c r="B10" s="19" t="str">
        <f>IF(COUNTBLANK('data input'!B11:I11)&lt;8,AVERAGE('data input'!B11:I11),"")</f>
        <v/>
      </c>
      <c r="C10" s="20" t="str">
        <f t="shared" si="1"/>
        <v/>
      </c>
      <c r="D10" s="20" t="str">
        <f>IF(ISNUMBER(B10),LOG10('data input'!A11),"")</f>
        <v/>
      </c>
      <c r="U10" s="18" t="str">
        <f>IF(ISNUMBER(B10),C10-O3-Q3*D10,"")</f>
        <v/>
      </c>
      <c r="V10" s="18" t="str">
        <f t="shared" si="0"/>
        <v/>
      </c>
      <c r="X10" s="18" t="str">
        <f t="shared" si="2"/>
        <v/>
      </c>
    </row>
    <row r="11" spans="2:34">
      <c r="B11" s="19" t="str">
        <f>IF(COUNTBLANK('data input'!B12:I12)&lt;8,AVERAGE('data input'!B12:I12),"")</f>
        <v/>
      </c>
      <c r="C11" s="20" t="str">
        <f t="shared" si="1"/>
        <v/>
      </c>
      <c r="D11" s="20" t="str">
        <f>IF(ISNUMBER(B11),LOG10('data input'!A12),"")</f>
        <v/>
      </c>
      <c r="U11" s="18" t="str">
        <f>IF(ISNUMBER(B11),C11-O3-Q3*D11,"")</f>
        <v/>
      </c>
      <c r="V11" s="18" t="str">
        <f t="shared" si="0"/>
        <v/>
      </c>
      <c r="X11" s="18" t="str">
        <f t="shared" si="2"/>
        <v/>
      </c>
    </row>
    <row r="12" spans="2:34">
      <c r="B12" s="19" t="str">
        <f>IF(COUNTBLANK('data input'!B13:I13)&lt;8,AVERAGE('data input'!B13:I13),"")</f>
        <v/>
      </c>
      <c r="C12" s="20" t="str">
        <f t="shared" si="1"/>
        <v/>
      </c>
      <c r="D12" s="20" t="str">
        <f>IF(ISNUMBER(B12),LOG10('data input'!A13),"")</f>
        <v/>
      </c>
      <c r="U12" s="18" t="str">
        <f>IF(ISNUMBER(B12),C12-O3-Q3*D12,"")</f>
        <v/>
      </c>
      <c r="V12" s="18" t="str">
        <f t="shared" si="0"/>
        <v/>
      </c>
      <c r="X12" s="18" t="str">
        <f t="shared" si="2"/>
        <v/>
      </c>
    </row>
    <row r="13" spans="2:34">
      <c r="B13" s="19" t="str">
        <f>IF(COUNTBLANK('data input'!B14:I14)&lt;8,AVERAGE('data input'!B14:I14),"")</f>
        <v/>
      </c>
      <c r="C13" s="20" t="str">
        <f t="shared" si="1"/>
        <v/>
      </c>
      <c r="D13" s="20" t="str">
        <f>IF(ISNUMBER(B13),LOG10('data input'!A14),"")</f>
        <v/>
      </c>
      <c r="U13" s="18" t="str">
        <f>IF(ISNUMBER(B13),C13-O3-Q3*D13,"")</f>
        <v/>
      </c>
      <c r="V13" s="18" t="str">
        <f t="shared" si="0"/>
        <v/>
      </c>
      <c r="X13" s="18" t="str">
        <f t="shared" si="2"/>
        <v/>
      </c>
    </row>
    <row r="14" spans="2:34">
      <c r="B14" s="19" t="str">
        <f>IF(COUNTBLANK('data input'!B15:I15)&lt;8,AVERAGE('data input'!B15:I15),"")</f>
        <v/>
      </c>
      <c r="C14" s="20" t="str">
        <f t="shared" si="1"/>
        <v/>
      </c>
      <c r="D14" s="20" t="str">
        <f>IF(ISNUMBER(B14),LOG10('data input'!A15),"")</f>
        <v/>
      </c>
      <c r="U14" s="18" t="str">
        <f>IF(ISNUMBER(B14),C14-O3-Q3*D14,"")</f>
        <v/>
      </c>
      <c r="V14" s="18" t="str">
        <f t="shared" si="0"/>
        <v/>
      </c>
      <c r="X14" s="18" t="str">
        <f t="shared" si="2"/>
        <v/>
      </c>
    </row>
    <row r="15" spans="2:34">
      <c r="B15" s="19" t="str">
        <f>IF(COUNTBLANK('data input'!B16:I16)&lt;8,AVERAGE('data input'!B16:I16),"")</f>
        <v/>
      </c>
      <c r="C15" s="20" t="str">
        <f t="shared" si="1"/>
        <v/>
      </c>
      <c r="D15" s="20" t="str">
        <f>IF(ISNUMBER(B15),LOG10('data input'!A16),"")</f>
        <v/>
      </c>
      <c r="U15" s="18" t="str">
        <f>IF(ISNUMBER(B15),C15-O3-Q3*D15,"")</f>
        <v/>
      </c>
      <c r="X15" s="18" t="str">
        <f t="shared" si="2"/>
        <v/>
      </c>
    </row>
    <row r="16" spans="2:34">
      <c r="B16" s="19"/>
      <c r="C16" s="20"/>
      <c r="D16" s="20"/>
      <c r="F16" s="17">
        <f>IF(SUM(COUNTBLANK(B18:B29))&lt;10,1,0)</f>
        <v>0</v>
      </c>
      <c r="G16" s="17" t="s">
        <v>42</v>
      </c>
      <c r="H16" s="18" t="s">
        <v>58</v>
      </c>
      <c r="I16" s="18" t="s">
        <v>66</v>
      </c>
      <c r="J16" s="18" t="s">
        <v>43</v>
      </c>
      <c r="K16" s="18" t="s">
        <v>44</v>
      </c>
      <c r="L16" s="18" t="s">
        <v>45</v>
      </c>
      <c r="M16" s="18" t="s">
        <v>57</v>
      </c>
      <c r="O16" s="18" t="s">
        <v>49</v>
      </c>
      <c r="P16" s="18" t="s">
        <v>59</v>
      </c>
      <c r="Q16" s="18" t="s">
        <v>26</v>
      </c>
      <c r="R16" s="18" t="s">
        <v>60</v>
      </c>
      <c r="S16" s="18" t="s">
        <v>52</v>
      </c>
      <c r="U16" s="18" t="s">
        <v>62</v>
      </c>
      <c r="V16" s="18" t="s">
        <v>67</v>
      </c>
      <c r="W16" s="18" t="s">
        <v>69</v>
      </c>
      <c r="X16" s="18" t="s">
        <v>68</v>
      </c>
      <c r="Y16" s="18" t="s">
        <v>48</v>
      </c>
      <c r="AA16" s="18" t="s">
        <v>64</v>
      </c>
      <c r="AC16" s="18" t="s">
        <v>47</v>
      </c>
      <c r="AD16" s="18" t="s">
        <v>65</v>
      </c>
      <c r="AE16" s="18" t="s">
        <v>70</v>
      </c>
      <c r="AF16" s="18" t="s">
        <v>41</v>
      </c>
      <c r="AG16" s="18" t="s">
        <v>73</v>
      </c>
      <c r="AH16" s="18" t="s">
        <v>74</v>
      </c>
    </row>
    <row r="17" spans="2:34">
      <c r="B17" s="21" t="s">
        <v>30</v>
      </c>
      <c r="C17" s="21"/>
      <c r="D17" s="21"/>
      <c r="G17" s="17" t="str">
        <f>IF(F16=1,12-SUM(COUNTBLANK(B18:B29)),"")</f>
        <v/>
      </c>
      <c r="H17" s="18" t="str">
        <f>IF(F16=1,LOG10(E$2),"")</f>
        <v/>
      </c>
      <c r="I17" s="18" t="str">
        <f>IF(F16=1,AVERAGE(D18:D29),"")</f>
        <v/>
      </c>
      <c r="J17" s="18" t="str">
        <f>IF(F16=1,_xlfn.STDEV.S(D18:D29),"")</f>
        <v/>
      </c>
      <c r="K17" s="18" t="str">
        <f>IF(F16=1,AVERAGE(C18:C29),"")</f>
        <v/>
      </c>
      <c r="L17" s="18" t="str">
        <f>IF(F16=1,_xlfn.STDEV.S(C18:C29),"")</f>
        <v/>
      </c>
      <c r="M17" s="18" t="str">
        <f>IF(F16=1,CORREL(C18:C29,D18:D29),"")</f>
        <v/>
      </c>
      <c r="O17" s="18" t="str">
        <f>IF(F16=1,K17-Q17*I17,"")</f>
        <v/>
      </c>
      <c r="P17" s="18" t="str">
        <f>IF(F16=1,SQRT(W17/G17^2*(SUM(X18:X29))/Y17),"")</f>
        <v/>
      </c>
      <c r="Q17" s="18" t="str">
        <f>IF(F16=1,M17*L17/J17,"")</f>
        <v/>
      </c>
      <c r="R17" s="18" t="str">
        <f>IF(F16=1,SQRT(W17/(G17*Y17)),"")</f>
        <v/>
      </c>
      <c r="S17" s="18" t="str">
        <f>IF(F16=1,-W17/G17*I17/Y17,"")</f>
        <v/>
      </c>
      <c r="V17" s="18" t="str">
        <f>IF(ISNUMBER(U17),U17^2,"")</f>
        <v/>
      </c>
      <c r="W17" s="18" t="str">
        <f>IF(F16=1,1/(G17-2)*SUM(V17:V28),"")</f>
        <v/>
      </c>
      <c r="Y17" s="18" t="str">
        <f>IF(F16=1,AVERAGE(X18:X29)-I17^2,"")</f>
        <v/>
      </c>
      <c r="AA17" s="18" t="str">
        <f>IF(F16=1,10^((H17-O17)/Q17),"")</f>
        <v/>
      </c>
      <c r="AC17" s="18" t="str">
        <f>IF(F16=1,AA$3/AA17,"")</f>
        <v/>
      </c>
      <c r="AD17" s="18" t="str">
        <f>IF(F16=1,(LOG(10,EXP(1))*AC17)^2*((P$3/Q$3)^2+(H$3-O$3)^2*(R$3/Q$3^2)^2+(P17/Q17)^2+(H$3-O17)^2*(R17/Q17^2)^2+2*(H$3-O$3)/Q$3^3*S$3+2*(H$3-O17)/Q17^3*S17),"")</f>
        <v/>
      </c>
      <c r="AE17" s="18" t="str">
        <f>IF(F16=1,SQRT(AD17),"")</f>
        <v/>
      </c>
      <c r="AF17" s="18" t="str">
        <f>IF(F16=1,LOG10(AC17),"")</f>
        <v/>
      </c>
      <c r="AG17" s="18" t="str">
        <f>IF(F16=1,1/Q$3^2*(P$3^2+2*(H$3-O$3)/Q$3*S$3+((H$3-O$3)/Q$3)^2*R$3^2)+1/Q17^2*(P17^2+2*(H17-O17)/Q17*S17+((H17-O17)/Q17)^2*R17^2),"")</f>
        <v/>
      </c>
      <c r="AH17" s="18" t="str">
        <f>IF(F16=1,SQRT(AG17),"")</f>
        <v/>
      </c>
    </row>
    <row r="18" spans="2:34">
      <c r="B18" s="19" t="str">
        <f>IF(COUNTBLANK('data input'!B19:I19)&lt;8,AVERAGE('data input'!B19:I19),"")</f>
        <v/>
      </c>
      <c r="C18" s="20" t="str">
        <f>IF(ISNUMBER(B18),LOG10(B18),"")</f>
        <v/>
      </c>
      <c r="D18" s="20" t="str">
        <f>IF(ISNUMBER(B18),LOG10('data input'!A19),"")</f>
        <v/>
      </c>
      <c r="U18" s="18" t="str">
        <f>IF(ISNUMBER(B18),C18-O17-Q17*D18,"")</f>
        <v/>
      </c>
      <c r="V18" s="18" t="str">
        <f t="shared" ref="V18:V28" si="3">IF(ISNUMBER(U18),U18^2,"")</f>
        <v/>
      </c>
      <c r="X18" s="18" t="str">
        <f>IF(ISNUMBER(D18),D18^2,"")</f>
        <v/>
      </c>
    </row>
    <row r="19" spans="2:34">
      <c r="B19" s="19" t="str">
        <f>IF(COUNTBLANK('data input'!B20:I20)&lt;8,AVERAGE('data input'!B20:I20),"")</f>
        <v/>
      </c>
      <c r="C19" s="20" t="str">
        <f t="shared" ref="C19:C29" si="4">IF(ISNUMBER(B19),LOG10(B19),"")</f>
        <v/>
      </c>
      <c r="D19" s="20" t="str">
        <f>IF(ISNUMBER(B19),LOG10('data input'!A20),"")</f>
        <v/>
      </c>
      <c r="U19" s="18" t="str">
        <f>IF(ISNUMBER(B19),C19-O17-Q17*D19,"")</f>
        <v/>
      </c>
      <c r="V19" s="18" t="str">
        <f t="shared" si="3"/>
        <v/>
      </c>
      <c r="X19" s="18" t="str">
        <f t="shared" ref="X19:X29" si="5">IF(ISNUMBER(D19),D19^2,"")</f>
        <v/>
      </c>
    </row>
    <row r="20" spans="2:34">
      <c r="B20" s="19" t="str">
        <f>IF(COUNTBLANK('data input'!B21:I21)&lt;8,AVERAGE('data input'!B21:I21),"")</f>
        <v/>
      </c>
      <c r="C20" s="20" t="str">
        <f t="shared" si="4"/>
        <v/>
      </c>
      <c r="D20" s="20" t="str">
        <f>IF(ISNUMBER(B20),LOG10('data input'!A21),"")</f>
        <v/>
      </c>
      <c r="U20" s="18" t="str">
        <f>IF(ISNUMBER(B20),C20-O17-Q17*D20,"")</f>
        <v/>
      </c>
      <c r="V20" s="18" t="str">
        <f t="shared" si="3"/>
        <v/>
      </c>
      <c r="X20" s="18" t="str">
        <f t="shared" si="5"/>
        <v/>
      </c>
    </row>
    <row r="21" spans="2:34">
      <c r="B21" s="19" t="str">
        <f>IF(COUNTBLANK('data input'!B22:I22)&lt;8,AVERAGE('data input'!B22:I22),"")</f>
        <v/>
      </c>
      <c r="C21" s="20" t="str">
        <f t="shared" si="4"/>
        <v/>
      </c>
      <c r="D21" s="20" t="str">
        <f>IF(ISNUMBER(B21),LOG10('data input'!A22),"")</f>
        <v/>
      </c>
      <c r="U21" s="18" t="str">
        <f>IF(ISNUMBER(B21),C21-O17-Q17*D21,"")</f>
        <v/>
      </c>
      <c r="V21" s="18" t="str">
        <f t="shared" si="3"/>
        <v/>
      </c>
      <c r="X21" s="18" t="str">
        <f t="shared" si="5"/>
        <v/>
      </c>
    </row>
    <row r="22" spans="2:34">
      <c r="B22" s="19" t="str">
        <f>IF(COUNTBLANK('data input'!B23:I23)&lt;8,AVERAGE('data input'!B23:I23),"")</f>
        <v/>
      </c>
      <c r="C22" s="20" t="str">
        <f t="shared" si="4"/>
        <v/>
      </c>
      <c r="D22" s="20" t="str">
        <f>IF(ISNUMBER(B22),LOG10('data input'!A23),"")</f>
        <v/>
      </c>
      <c r="U22" s="18" t="str">
        <f>IF(ISNUMBER(B22),C22-O17-Q17*D22,"")</f>
        <v/>
      </c>
      <c r="V22" s="18" t="str">
        <f t="shared" si="3"/>
        <v/>
      </c>
      <c r="X22" s="18" t="str">
        <f t="shared" si="5"/>
        <v/>
      </c>
    </row>
    <row r="23" spans="2:34">
      <c r="B23" s="19" t="str">
        <f>IF(COUNTBLANK('data input'!B24:I24)&lt;8,AVERAGE('data input'!B24:I24),"")</f>
        <v/>
      </c>
      <c r="C23" s="20" t="str">
        <f t="shared" si="4"/>
        <v/>
      </c>
      <c r="D23" s="20" t="str">
        <f>IF(ISNUMBER(B23),LOG10('data input'!A24),"")</f>
        <v/>
      </c>
      <c r="U23" s="18" t="str">
        <f>IF(ISNUMBER(B23),C23-O17-Q17*D23,"")</f>
        <v/>
      </c>
      <c r="V23" s="18" t="str">
        <f t="shared" si="3"/>
        <v/>
      </c>
      <c r="X23" s="18" t="str">
        <f t="shared" si="5"/>
        <v/>
      </c>
    </row>
    <row r="24" spans="2:34">
      <c r="B24" s="19" t="str">
        <f>IF(COUNTBLANK('data input'!B25:I25)&lt;8,AVERAGE('data input'!B25:I25),"")</f>
        <v/>
      </c>
      <c r="C24" s="20" t="str">
        <f t="shared" si="4"/>
        <v/>
      </c>
      <c r="D24" s="20" t="str">
        <f>IF(ISNUMBER(B24),LOG10('data input'!A25),"")</f>
        <v/>
      </c>
      <c r="U24" s="18" t="str">
        <f>IF(ISNUMBER(B24),C24-O17-Q17*D24,"")</f>
        <v/>
      </c>
      <c r="V24" s="18" t="str">
        <f t="shared" si="3"/>
        <v/>
      </c>
      <c r="X24" s="18" t="str">
        <f t="shared" si="5"/>
        <v/>
      </c>
    </row>
    <row r="25" spans="2:34">
      <c r="B25" s="19" t="str">
        <f>IF(COUNTBLANK('data input'!B26:I26)&lt;8,AVERAGE('data input'!B26:I26),"")</f>
        <v/>
      </c>
      <c r="C25" s="20" t="str">
        <f t="shared" si="4"/>
        <v/>
      </c>
      <c r="D25" s="20" t="str">
        <f>IF(ISNUMBER(B25),LOG10('data input'!A26),"")</f>
        <v/>
      </c>
      <c r="U25" s="18" t="str">
        <f>IF(ISNUMBER(B25),C25-O17-Q17*D25,"")</f>
        <v/>
      </c>
      <c r="V25" s="18" t="str">
        <f t="shared" si="3"/>
        <v/>
      </c>
      <c r="X25" s="18" t="str">
        <f t="shared" si="5"/>
        <v/>
      </c>
    </row>
    <row r="26" spans="2:34">
      <c r="B26" s="19" t="str">
        <f>IF(COUNTBLANK('data input'!B27:I27)&lt;8,AVERAGE('data input'!B27:I27),"")</f>
        <v/>
      </c>
      <c r="C26" s="20" t="str">
        <f t="shared" si="4"/>
        <v/>
      </c>
      <c r="D26" s="20" t="str">
        <f>IF(ISNUMBER(B26),LOG10('data input'!A27),"")</f>
        <v/>
      </c>
      <c r="U26" s="18" t="str">
        <f>IF(ISNUMBER(B26),C26-O17-Q17*D26,"")</f>
        <v/>
      </c>
      <c r="V26" s="18" t="str">
        <f t="shared" si="3"/>
        <v/>
      </c>
      <c r="X26" s="18" t="str">
        <f t="shared" si="5"/>
        <v/>
      </c>
    </row>
    <row r="27" spans="2:34">
      <c r="B27" s="19" t="str">
        <f>IF(COUNTBLANK('data input'!B28:I28)&lt;8,AVERAGE('data input'!B28:I28),"")</f>
        <v/>
      </c>
      <c r="C27" s="20" t="str">
        <f t="shared" si="4"/>
        <v/>
      </c>
      <c r="D27" s="20" t="str">
        <f>IF(ISNUMBER(B27),LOG10('data input'!A28),"")</f>
        <v/>
      </c>
      <c r="U27" s="18" t="str">
        <f>IF(ISNUMBER(B27),C27-O17-Q17*D27,"")</f>
        <v/>
      </c>
      <c r="V27" s="18" t="str">
        <f t="shared" si="3"/>
        <v/>
      </c>
      <c r="X27" s="18" t="str">
        <f t="shared" si="5"/>
        <v/>
      </c>
    </row>
    <row r="28" spans="2:34">
      <c r="B28" s="19" t="str">
        <f>IF(COUNTBLANK('data input'!B29:I29)&lt;8,AVERAGE('data input'!B29:I29),"")</f>
        <v/>
      </c>
      <c r="C28" s="20" t="str">
        <f t="shared" si="4"/>
        <v/>
      </c>
      <c r="D28" s="20" t="str">
        <f>IF(ISNUMBER(B28),LOG10('data input'!A29),"")</f>
        <v/>
      </c>
      <c r="U28" s="18" t="str">
        <f>IF(ISNUMBER(B28),C28-O17-Q17*D28,"")</f>
        <v/>
      </c>
      <c r="V28" s="18" t="str">
        <f t="shared" si="3"/>
        <v/>
      </c>
      <c r="X28" s="18" t="str">
        <f t="shared" si="5"/>
        <v/>
      </c>
    </row>
    <row r="29" spans="2:34">
      <c r="B29" s="19" t="str">
        <f>IF(COUNTBLANK('data input'!B30:I30)&lt;8,AVERAGE('data input'!B30:I30),"")</f>
        <v/>
      </c>
      <c r="C29" s="20" t="str">
        <f t="shared" si="4"/>
        <v/>
      </c>
      <c r="D29" s="20" t="str">
        <f>IF(ISNUMBER(B29),LOG10('data input'!A30),"")</f>
        <v/>
      </c>
      <c r="U29" s="18" t="str">
        <f>IF(ISNUMBER(B29),C29-O17-Q17*D29,"")</f>
        <v/>
      </c>
      <c r="X29" s="18" t="str">
        <f t="shared" si="5"/>
        <v/>
      </c>
    </row>
    <row r="30" spans="2:34">
      <c r="B30" s="19"/>
      <c r="C30" s="20"/>
      <c r="D30" s="20"/>
      <c r="F30" s="17">
        <f t="shared" ref="F30" si="6">IF(SUM(COUNTBLANK(B32:B43))&lt;10,1,0)</f>
        <v>0</v>
      </c>
      <c r="G30" s="17" t="s">
        <v>42</v>
      </c>
      <c r="H30" s="18" t="s">
        <v>58</v>
      </c>
      <c r="I30" s="18" t="s">
        <v>66</v>
      </c>
      <c r="J30" s="18" t="s">
        <v>43</v>
      </c>
      <c r="K30" s="18" t="s">
        <v>44</v>
      </c>
      <c r="L30" s="18" t="s">
        <v>45</v>
      </c>
      <c r="M30" s="18" t="s">
        <v>57</v>
      </c>
      <c r="O30" s="18" t="s">
        <v>49</v>
      </c>
      <c r="P30" s="18" t="s">
        <v>59</v>
      </c>
      <c r="Q30" s="18" t="s">
        <v>26</v>
      </c>
      <c r="R30" s="18" t="s">
        <v>60</v>
      </c>
      <c r="S30" s="18" t="s">
        <v>52</v>
      </c>
      <c r="U30" s="18" t="s">
        <v>62</v>
      </c>
      <c r="V30" s="18" t="s">
        <v>67</v>
      </c>
      <c r="W30" s="18" t="s">
        <v>69</v>
      </c>
      <c r="X30" s="18" t="s">
        <v>68</v>
      </c>
      <c r="Y30" s="18" t="s">
        <v>48</v>
      </c>
      <c r="AA30" s="18" t="s">
        <v>64</v>
      </c>
      <c r="AC30" s="18" t="s">
        <v>47</v>
      </c>
      <c r="AD30" s="18" t="s">
        <v>65</v>
      </c>
      <c r="AE30" s="18" t="s">
        <v>70</v>
      </c>
      <c r="AF30" s="18" t="s">
        <v>41</v>
      </c>
      <c r="AG30" s="18" t="s">
        <v>73</v>
      </c>
      <c r="AH30" s="18" t="s">
        <v>74</v>
      </c>
    </row>
    <row r="31" spans="2:34">
      <c r="B31" s="21" t="s">
        <v>31</v>
      </c>
      <c r="C31" s="21"/>
      <c r="D31" s="21"/>
      <c r="G31" s="17" t="str">
        <f t="shared" ref="G31" si="7">IF(F30=1,12-SUM(COUNTBLANK(B32:B43)),"")</f>
        <v/>
      </c>
      <c r="H31" s="18" t="str">
        <f t="shared" ref="H31" si="8">IF(F30=1,LOG10(E$2),"")</f>
        <v/>
      </c>
      <c r="I31" s="18" t="str">
        <f t="shared" ref="I31" si="9">IF(F30=1,AVERAGE(D32:D43),"")</f>
        <v/>
      </c>
      <c r="J31" s="18" t="str">
        <f t="shared" ref="J31" si="10">IF(F30=1,_xlfn.STDEV.S(D32:D43),"")</f>
        <v/>
      </c>
      <c r="K31" s="18" t="str">
        <f t="shared" ref="K31" si="11">IF(F30=1,AVERAGE(C32:C43),"")</f>
        <v/>
      </c>
      <c r="L31" s="18" t="str">
        <f t="shared" ref="L31" si="12">IF(F30=1,_xlfn.STDEV.S(C32:C43),"")</f>
        <v/>
      </c>
      <c r="M31" s="18" t="str">
        <f t="shared" ref="M31" si="13">IF(F30=1,CORREL(C32:C43,D32:D43),"")</f>
        <v/>
      </c>
      <c r="O31" s="18" t="str">
        <f t="shared" ref="O31" si="14">IF(F30=1,K31-Q31*I31,"")</f>
        <v/>
      </c>
      <c r="P31" s="18" t="str">
        <f t="shared" ref="P31" si="15">IF(F30=1,SQRT(W31/G31^2*(SUM(X32:X43))/Y31),"")</f>
        <v/>
      </c>
      <c r="Q31" s="18" t="str">
        <f t="shared" ref="Q31" si="16">IF(F30=1,M31*L31/J31,"")</f>
        <v/>
      </c>
      <c r="R31" s="18" t="str">
        <f t="shared" ref="R31" si="17">IF(F30=1,SQRT(W31/(G31*Y31)),"")</f>
        <v/>
      </c>
      <c r="S31" s="18" t="str">
        <f t="shared" ref="S31" si="18">IF(F30=1,-W31/G31*I31/Y31,"")</f>
        <v/>
      </c>
      <c r="V31" s="18" t="str">
        <f t="shared" ref="V31:V42" si="19">IF(ISNUMBER(U31),U31^2,"")</f>
        <v/>
      </c>
      <c r="W31" s="18" t="str">
        <f t="shared" ref="W31" si="20">IF(F30=1,1/(G31-2)*SUM(V31:V42),"")</f>
        <v/>
      </c>
      <c r="Y31" s="18" t="str">
        <f t="shared" ref="Y31" si="21">IF(F30=1,AVERAGE(X32:X43)-I31^2,"")</f>
        <v/>
      </c>
      <c r="AA31" s="18" t="str">
        <f t="shared" ref="AA31" si="22">IF(F30=1,10^((H31-O31)/Q31),"")</f>
        <v/>
      </c>
      <c r="AC31" s="18" t="str">
        <f t="shared" ref="AC31" si="23">IF(F30=1,AA$3/AA31,"")</f>
        <v/>
      </c>
      <c r="AD31" s="18" t="str">
        <f t="shared" ref="AD31" si="24">IF(F30=1,(LOG(10,EXP(1))*AC31)^2*((P$3/Q$3)^2+(H$3-O$3)^2*(R$3/Q$3^2)^2+(P31/Q31)^2+(H$3-O31)^2*(R31/Q31^2)^2+2*(H$3-O$3)/Q$3^3*S$3+2*(H$3-O31)/Q31^3*S31),"")</f>
        <v/>
      </c>
      <c r="AE31" s="18" t="str">
        <f t="shared" ref="AE31" si="25">IF(F30=1,SQRT(AD31),"")</f>
        <v/>
      </c>
      <c r="AF31" s="18" t="str">
        <f t="shared" ref="AF31" si="26">IF(F30=1,LOG10(AC31),"")</f>
        <v/>
      </c>
      <c r="AG31" s="18" t="str">
        <f t="shared" ref="AG31" si="27">IF(F30=1,1/Q$3^2*(P$3^2+2*(H$3-O$3)/Q$3*S$3+((H$3-O$3)/Q$3)^2*R$3^2)+1/Q31^2*(P31^2+2*(H31-O31)/Q31*S31+((H31-O31)/Q31)^2*R31^2),"")</f>
        <v/>
      </c>
      <c r="AH31" s="18" t="str">
        <f t="shared" ref="AH31" si="28">IF(F30=1,SQRT(AG31),"")</f>
        <v/>
      </c>
    </row>
    <row r="32" spans="2:34">
      <c r="B32" s="19" t="str">
        <f>IF(COUNTBLANK('data input'!B33:I33)&lt;8,AVERAGE('data input'!B33:I33),"")</f>
        <v/>
      </c>
      <c r="C32" s="20" t="str">
        <f t="shared" ref="C32:C43" si="29">IF(ISNUMBER(B32),LOG10(B32),"")</f>
        <v/>
      </c>
      <c r="D32" s="20" t="str">
        <f>IF(ISNUMBER(B32),LOG10('data input'!A33),"")</f>
        <v/>
      </c>
      <c r="U32" s="18" t="str">
        <f t="shared" ref="U32" si="30">IF(ISNUMBER(B32),C32-O31-Q31*D32,"")</f>
        <v/>
      </c>
      <c r="V32" s="18" t="str">
        <f t="shared" si="19"/>
        <v/>
      </c>
      <c r="X32" s="18" t="str">
        <f t="shared" ref="X32:X43" si="31">IF(ISNUMBER(D32),D32^2,"")</f>
        <v/>
      </c>
    </row>
    <row r="33" spans="2:34">
      <c r="B33" s="19" t="str">
        <f>IF(COUNTBLANK('data input'!B34:I34)&lt;8,AVERAGE('data input'!B34:I34),"")</f>
        <v/>
      </c>
      <c r="C33" s="20" t="str">
        <f t="shared" si="29"/>
        <v/>
      </c>
      <c r="D33" s="20" t="str">
        <f>IF(ISNUMBER(B33),LOG10('data input'!A34),"")</f>
        <v/>
      </c>
      <c r="U33" s="18" t="str">
        <f t="shared" ref="U33" si="32">IF(ISNUMBER(B33),C33-O31-Q31*D33,"")</f>
        <v/>
      </c>
      <c r="V33" s="18" t="str">
        <f t="shared" si="19"/>
        <v/>
      </c>
      <c r="X33" s="18" t="str">
        <f t="shared" si="31"/>
        <v/>
      </c>
    </row>
    <row r="34" spans="2:34">
      <c r="B34" s="19" t="str">
        <f>IF(COUNTBLANK('data input'!B35:I35)&lt;8,AVERAGE('data input'!B35:I35),"")</f>
        <v/>
      </c>
      <c r="C34" s="20" t="str">
        <f t="shared" si="29"/>
        <v/>
      </c>
      <c r="D34" s="20" t="str">
        <f>IF(ISNUMBER(B34),LOG10('data input'!A35),"")</f>
        <v/>
      </c>
      <c r="U34" s="18" t="str">
        <f t="shared" ref="U34" si="33">IF(ISNUMBER(B34),C34-O31-Q31*D34,"")</f>
        <v/>
      </c>
      <c r="V34" s="18" t="str">
        <f t="shared" si="19"/>
        <v/>
      </c>
      <c r="X34" s="18" t="str">
        <f t="shared" si="31"/>
        <v/>
      </c>
    </row>
    <row r="35" spans="2:34">
      <c r="B35" s="19" t="str">
        <f>IF(COUNTBLANK('data input'!B36:I36)&lt;8,AVERAGE('data input'!B36:I36),"")</f>
        <v/>
      </c>
      <c r="C35" s="20" t="str">
        <f t="shared" si="29"/>
        <v/>
      </c>
      <c r="D35" s="20" t="str">
        <f>IF(ISNUMBER(B35),LOG10('data input'!A36),"")</f>
        <v/>
      </c>
      <c r="U35" s="18" t="str">
        <f t="shared" ref="U35" si="34">IF(ISNUMBER(B35),C35-O31-Q31*D35,"")</f>
        <v/>
      </c>
      <c r="V35" s="18" t="str">
        <f t="shared" si="19"/>
        <v/>
      </c>
      <c r="X35" s="18" t="str">
        <f t="shared" si="31"/>
        <v/>
      </c>
    </row>
    <row r="36" spans="2:34">
      <c r="B36" s="19" t="str">
        <f>IF(COUNTBLANK('data input'!B37:I37)&lt;8,AVERAGE('data input'!B37:I37),"")</f>
        <v/>
      </c>
      <c r="C36" s="20" t="str">
        <f t="shared" si="29"/>
        <v/>
      </c>
      <c r="D36" s="20" t="str">
        <f>IF(ISNUMBER(B36),LOG10('data input'!A37),"")</f>
        <v/>
      </c>
      <c r="U36" s="18" t="str">
        <f t="shared" ref="U36" si="35">IF(ISNUMBER(B36),C36-O31-Q31*D36,"")</f>
        <v/>
      </c>
      <c r="V36" s="18" t="str">
        <f t="shared" si="19"/>
        <v/>
      </c>
      <c r="X36" s="18" t="str">
        <f t="shared" si="31"/>
        <v/>
      </c>
    </row>
    <row r="37" spans="2:34">
      <c r="B37" s="19" t="str">
        <f>IF(COUNTBLANK('data input'!B38:I38)&lt;8,AVERAGE('data input'!B38:I38),"")</f>
        <v/>
      </c>
      <c r="C37" s="20" t="str">
        <f t="shared" si="29"/>
        <v/>
      </c>
      <c r="D37" s="20" t="str">
        <f>IF(ISNUMBER(B37),LOG10('data input'!A38),"")</f>
        <v/>
      </c>
      <c r="U37" s="18" t="str">
        <f t="shared" ref="U37" si="36">IF(ISNUMBER(B37),C37-O31-Q31*D37,"")</f>
        <v/>
      </c>
      <c r="V37" s="18" t="str">
        <f t="shared" si="19"/>
        <v/>
      </c>
      <c r="X37" s="18" t="str">
        <f t="shared" si="31"/>
        <v/>
      </c>
    </row>
    <row r="38" spans="2:34">
      <c r="B38" s="19" t="str">
        <f>IF(COUNTBLANK('data input'!B39:I39)&lt;8,AVERAGE('data input'!B39:I39),"")</f>
        <v/>
      </c>
      <c r="C38" s="20" t="str">
        <f t="shared" si="29"/>
        <v/>
      </c>
      <c r="D38" s="20" t="str">
        <f>IF(ISNUMBER(B38),LOG10('data input'!A39),"")</f>
        <v/>
      </c>
      <c r="U38" s="18" t="str">
        <f t="shared" ref="U38" si="37">IF(ISNUMBER(B38),C38-O31-Q31*D38,"")</f>
        <v/>
      </c>
      <c r="V38" s="18" t="str">
        <f t="shared" si="19"/>
        <v/>
      </c>
      <c r="X38" s="18" t="str">
        <f t="shared" si="31"/>
        <v/>
      </c>
    </row>
    <row r="39" spans="2:34">
      <c r="B39" s="19" t="str">
        <f>IF(COUNTBLANK('data input'!B40:I40)&lt;8,AVERAGE('data input'!B40:I40),"")</f>
        <v/>
      </c>
      <c r="C39" s="20" t="str">
        <f t="shared" si="29"/>
        <v/>
      </c>
      <c r="D39" s="20" t="str">
        <f>IF(ISNUMBER(B39),LOG10('data input'!A40),"")</f>
        <v/>
      </c>
      <c r="U39" s="18" t="str">
        <f t="shared" ref="U39" si="38">IF(ISNUMBER(B39),C39-O31-Q31*D39,"")</f>
        <v/>
      </c>
      <c r="V39" s="18" t="str">
        <f t="shared" si="19"/>
        <v/>
      </c>
      <c r="X39" s="18" t="str">
        <f t="shared" si="31"/>
        <v/>
      </c>
    </row>
    <row r="40" spans="2:34">
      <c r="B40" s="19" t="str">
        <f>IF(COUNTBLANK('data input'!B41:I41)&lt;8,AVERAGE('data input'!B41:I41),"")</f>
        <v/>
      </c>
      <c r="C40" s="20" t="str">
        <f t="shared" si="29"/>
        <v/>
      </c>
      <c r="D40" s="20" t="str">
        <f>IF(ISNUMBER(B40),LOG10('data input'!A41),"")</f>
        <v/>
      </c>
      <c r="U40" s="18" t="str">
        <f t="shared" ref="U40" si="39">IF(ISNUMBER(B40),C40-O31-Q31*D40,"")</f>
        <v/>
      </c>
      <c r="V40" s="18" t="str">
        <f t="shared" si="19"/>
        <v/>
      </c>
      <c r="X40" s="18" t="str">
        <f t="shared" si="31"/>
        <v/>
      </c>
    </row>
    <row r="41" spans="2:34">
      <c r="B41" s="19" t="str">
        <f>IF(COUNTBLANK('data input'!B42:I42)&lt;8,AVERAGE('data input'!B42:I42),"")</f>
        <v/>
      </c>
      <c r="C41" s="20" t="str">
        <f t="shared" si="29"/>
        <v/>
      </c>
      <c r="D41" s="20" t="str">
        <f>IF(ISNUMBER(B41),LOG10('data input'!A42),"")</f>
        <v/>
      </c>
      <c r="U41" s="18" t="str">
        <f t="shared" ref="U41" si="40">IF(ISNUMBER(B41),C41-O31-Q31*D41,"")</f>
        <v/>
      </c>
      <c r="V41" s="18" t="str">
        <f t="shared" si="19"/>
        <v/>
      </c>
      <c r="X41" s="18" t="str">
        <f t="shared" si="31"/>
        <v/>
      </c>
    </row>
    <row r="42" spans="2:34">
      <c r="B42" s="19" t="str">
        <f>IF(COUNTBLANK('data input'!B43:I43)&lt;8,AVERAGE('data input'!B43:I43),"")</f>
        <v/>
      </c>
      <c r="C42" s="20" t="str">
        <f t="shared" si="29"/>
        <v/>
      </c>
      <c r="D42" s="20" t="str">
        <f>IF(ISNUMBER(B42),LOG10('data input'!A43),"")</f>
        <v/>
      </c>
      <c r="U42" s="18" t="str">
        <f t="shared" ref="U42" si="41">IF(ISNUMBER(B42),C42-O31-Q31*D42,"")</f>
        <v/>
      </c>
      <c r="V42" s="18" t="str">
        <f t="shared" si="19"/>
        <v/>
      </c>
      <c r="X42" s="18" t="str">
        <f t="shared" si="31"/>
        <v/>
      </c>
    </row>
    <row r="43" spans="2:34">
      <c r="B43" s="19" t="str">
        <f>IF(COUNTBLANK('data input'!B44:I44)&lt;8,AVERAGE('data input'!B44:I44),"")</f>
        <v/>
      </c>
      <c r="C43" s="20" t="str">
        <f t="shared" si="29"/>
        <v/>
      </c>
      <c r="D43" s="20" t="str">
        <f>IF(ISNUMBER(B43),LOG10('data input'!A44),"")</f>
        <v/>
      </c>
      <c r="U43" s="18" t="str">
        <f t="shared" ref="U43" si="42">IF(ISNUMBER(B43),C43-O31-Q31*D43,"")</f>
        <v/>
      </c>
      <c r="X43" s="18" t="str">
        <f t="shared" si="31"/>
        <v/>
      </c>
    </row>
    <row r="44" spans="2:34">
      <c r="B44" s="19"/>
      <c r="C44" s="20"/>
      <c r="D44" s="20"/>
      <c r="F44" s="17">
        <f t="shared" ref="F44" si="43">IF(SUM(COUNTBLANK(B46:B57))&lt;10,1,0)</f>
        <v>0</v>
      </c>
      <c r="G44" s="17" t="s">
        <v>42</v>
      </c>
      <c r="H44" s="18" t="s">
        <v>58</v>
      </c>
      <c r="I44" s="18" t="s">
        <v>66</v>
      </c>
      <c r="J44" s="18" t="s">
        <v>43</v>
      </c>
      <c r="K44" s="18" t="s">
        <v>44</v>
      </c>
      <c r="L44" s="18" t="s">
        <v>45</v>
      </c>
      <c r="M44" s="18" t="s">
        <v>57</v>
      </c>
      <c r="O44" s="18" t="s">
        <v>49</v>
      </c>
      <c r="P44" s="18" t="s">
        <v>59</v>
      </c>
      <c r="Q44" s="18" t="s">
        <v>26</v>
      </c>
      <c r="R44" s="18" t="s">
        <v>60</v>
      </c>
      <c r="S44" s="18" t="s">
        <v>52</v>
      </c>
      <c r="U44" s="18" t="s">
        <v>62</v>
      </c>
      <c r="V44" s="18" t="s">
        <v>67</v>
      </c>
      <c r="W44" s="18" t="s">
        <v>69</v>
      </c>
      <c r="X44" s="18" t="s">
        <v>68</v>
      </c>
      <c r="Y44" s="18" t="s">
        <v>48</v>
      </c>
      <c r="AA44" s="18" t="s">
        <v>64</v>
      </c>
      <c r="AC44" s="18" t="s">
        <v>47</v>
      </c>
      <c r="AD44" s="18" t="s">
        <v>65</v>
      </c>
      <c r="AE44" s="18" t="s">
        <v>70</v>
      </c>
      <c r="AF44" s="18" t="s">
        <v>41</v>
      </c>
      <c r="AG44" s="18" t="s">
        <v>73</v>
      </c>
      <c r="AH44" s="18" t="s">
        <v>74</v>
      </c>
    </row>
    <row r="45" spans="2:34">
      <c r="B45" s="21" t="s">
        <v>32</v>
      </c>
      <c r="C45" s="21"/>
      <c r="D45" s="21"/>
      <c r="G45" s="17" t="str">
        <f t="shared" ref="G45" si="44">IF(F44=1,12-SUM(COUNTBLANK(B46:B57)),"")</f>
        <v/>
      </c>
      <c r="H45" s="18" t="str">
        <f t="shared" ref="H45" si="45">IF(F44=1,LOG10(E$2),"")</f>
        <v/>
      </c>
      <c r="I45" s="18" t="str">
        <f t="shared" ref="I45" si="46">IF(F44=1,AVERAGE(D46:D57),"")</f>
        <v/>
      </c>
      <c r="J45" s="18" t="str">
        <f t="shared" ref="J45" si="47">IF(F44=1,_xlfn.STDEV.S(D46:D57),"")</f>
        <v/>
      </c>
      <c r="K45" s="18" t="str">
        <f t="shared" ref="K45" si="48">IF(F44=1,AVERAGE(C46:C57),"")</f>
        <v/>
      </c>
      <c r="L45" s="18" t="str">
        <f t="shared" ref="L45" si="49">IF(F44=1,_xlfn.STDEV.S(C46:C57),"")</f>
        <v/>
      </c>
      <c r="M45" s="18" t="str">
        <f t="shared" ref="M45" si="50">IF(F44=1,CORREL(C46:C57,D46:D57),"")</f>
        <v/>
      </c>
      <c r="O45" s="18" t="str">
        <f t="shared" ref="O45" si="51">IF(F44=1,K45-Q45*I45,"")</f>
        <v/>
      </c>
      <c r="P45" s="18" t="str">
        <f t="shared" ref="P45" si="52">IF(F44=1,SQRT(W45/G45^2*(SUM(X46:X57))/Y45),"")</f>
        <v/>
      </c>
      <c r="Q45" s="18" t="str">
        <f t="shared" ref="Q45" si="53">IF(F44=1,M45*L45/J45,"")</f>
        <v/>
      </c>
      <c r="R45" s="18" t="str">
        <f t="shared" ref="R45" si="54">IF(F44=1,SQRT(W45/(G45*Y45)),"")</f>
        <v/>
      </c>
      <c r="S45" s="18" t="str">
        <f t="shared" ref="S45" si="55">IF(F44=1,-W45/G45*I45/Y45,"")</f>
        <v/>
      </c>
      <c r="V45" s="18" t="str">
        <f t="shared" ref="V45:V56" si="56">IF(ISNUMBER(U45),U45^2,"")</f>
        <v/>
      </c>
      <c r="W45" s="18" t="str">
        <f t="shared" ref="W45" si="57">IF(F44=1,1/(G45-2)*SUM(V45:V56),"")</f>
        <v/>
      </c>
      <c r="Y45" s="18" t="str">
        <f t="shared" ref="Y45" si="58">IF(F44=1,AVERAGE(X46:X57)-I45^2,"")</f>
        <v/>
      </c>
      <c r="AA45" s="18" t="str">
        <f t="shared" ref="AA45" si="59">IF(F44=1,10^((H45-O45)/Q45),"")</f>
        <v/>
      </c>
      <c r="AC45" s="18" t="str">
        <f t="shared" ref="AC45" si="60">IF(F44=1,AA$3/AA45,"")</f>
        <v/>
      </c>
      <c r="AD45" s="18" t="str">
        <f t="shared" ref="AD45" si="61">IF(F44=1,(LOG(10,EXP(1))*AC45)^2*((P$3/Q$3)^2+(H$3-O$3)^2*(R$3/Q$3^2)^2+(P45/Q45)^2+(H$3-O45)^2*(R45/Q45^2)^2+2*(H$3-O$3)/Q$3^3*S$3+2*(H$3-O45)/Q45^3*S45),"")</f>
        <v/>
      </c>
      <c r="AE45" s="18" t="str">
        <f t="shared" ref="AE45" si="62">IF(F44=1,SQRT(AD45),"")</f>
        <v/>
      </c>
      <c r="AF45" s="18" t="str">
        <f t="shared" ref="AF45" si="63">IF(F44=1,LOG10(AC45),"")</f>
        <v/>
      </c>
      <c r="AG45" s="18" t="str">
        <f t="shared" ref="AG45" si="64">IF(F44=1,1/Q$3^2*(P$3^2+2*(H$3-O$3)/Q$3*S$3+((H$3-O$3)/Q$3)^2*R$3^2)+1/Q45^2*(P45^2+2*(H45-O45)/Q45*S45+((H45-O45)/Q45)^2*R45^2),"")</f>
        <v/>
      </c>
      <c r="AH45" s="18" t="str">
        <f t="shared" ref="AH45" si="65">IF(F44=1,SQRT(AG45),"")</f>
        <v/>
      </c>
    </row>
    <row r="46" spans="2:34">
      <c r="B46" s="19" t="str">
        <f>IF(COUNTBLANK('data input'!B47:I47)&lt;8,AVERAGE('data input'!B47:I47),"")</f>
        <v/>
      </c>
      <c r="C46" s="20" t="str">
        <f t="shared" ref="C46:C57" si="66">IF(ISNUMBER(B46),LOG10(B46),"")</f>
        <v/>
      </c>
      <c r="D46" s="20" t="str">
        <f>IF(ISNUMBER(B46),LOG10('data input'!A47),"")</f>
        <v/>
      </c>
      <c r="U46" s="18" t="str">
        <f t="shared" ref="U46" si="67">IF(ISNUMBER(B46),C46-O45-Q45*D46,"")</f>
        <v/>
      </c>
      <c r="V46" s="18" t="str">
        <f t="shared" si="56"/>
        <v/>
      </c>
      <c r="X46" s="18" t="str">
        <f t="shared" ref="X46:X57" si="68">IF(ISNUMBER(D46),D46^2,"")</f>
        <v/>
      </c>
    </row>
    <row r="47" spans="2:34">
      <c r="B47" s="19" t="str">
        <f>IF(COUNTBLANK('data input'!B48:I48)&lt;8,AVERAGE('data input'!B48:I48),"")</f>
        <v/>
      </c>
      <c r="C47" s="20" t="str">
        <f t="shared" si="66"/>
        <v/>
      </c>
      <c r="D47" s="20" t="str">
        <f>IF(ISNUMBER(B47),LOG10('data input'!A48),"")</f>
        <v/>
      </c>
      <c r="U47" s="18" t="str">
        <f t="shared" ref="U47" si="69">IF(ISNUMBER(B47),C47-O45-Q45*D47,"")</f>
        <v/>
      </c>
      <c r="V47" s="18" t="str">
        <f t="shared" si="56"/>
        <v/>
      </c>
      <c r="X47" s="18" t="str">
        <f t="shared" si="68"/>
        <v/>
      </c>
    </row>
    <row r="48" spans="2:34">
      <c r="B48" s="19" t="str">
        <f>IF(COUNTBLANK('data input'!B49:I49)&lt;8,AVERAGE('data input'!B49:I49),"")</f>
        <v/>
      </c>
      <c r="C48" s="20" t="str">
        <f t="shared" si="66"/>
        <v/>
      </c>
      <c r="D48" s="20" t="str">
        <f>IF(ISNUMBER(B48),LOG10('data input'!A49),"")</f>
        <v/>
      </c>
      <c r="U48" s="18" t="str">
        <f t="shared" ref="U48" si="70">IF(ISNUMBER(B48),C48-O45-Q45*D48,"")</f>
        <v/>
      </c>
      <c r="V48" s="18" t="str">
        <f t="shared" si="56"/>
        <v/>
      </c>
      <c r="X48" s="18" t="str">
        <f t="shared" si="68"/>
        <v/>
      </c>
    </row>
    <row r="49" spans="2:34">
      <c r="B49" s="19" t="str">
        <f>IF(COUNTBLANK('data input'!B50:I50)&lt;8,AVERAGE('data input'!B50:I50),"")</f>
        <v/>
      </c>
      <c r="C49" s="20" t="str">
        <f t="shared" si="66"/>
        <v/>
      </c>
      <c r="D49" s="20" t="str">
        <f>IF(ISNUMBER(B49),LOG10('data input'!A50),"")</f>
        <v/>
      </c>
      <c r="U49" s="18" t="str">
        <f t="shared" ref="U49" si="71">IF(ISNUMBER(B49),C49-O45-Q45*D49,"")</f>
        <v/>
      </c>
      <c r="V49" s="18" t="str">
        <f t="shared" si="56"/>
        <v/>
      </c>
      <c r="X49" s="18" t="str">
        <f t="shared" si="68"/>
        <v/>
      </c>
    </row>
    <row r="50" spans="2:34">
      <c r="B50" s="19" t="str">
        <f>IF(COUNTBLANK('data input'!B51:I51)&lt;8,AVERAGE('data input'!B51:I51),"")</f>
        <v/>
      </c>
      <c r="C50" s="20" t="str">
        <f t="shared" si="66"/>
        <v/>
      </c>
      <c r="D50" s="20" t="str">
        <f>IF(ISNUMBER(B50),LOG10('data input'!A51),"")</f>
        <v/>
      </c>
      <c r="U50" s="18" t="str">
        <f t="shared" ref="U50" si="72">IF(ISNUMBER(B50),C50-O45-Q45*D50,"")</f>
        <v/>
      </c>
      <c r="V50" s="18" t="str">
        <f t="shared" si="56"/>
        <v/>
      </c>
      <c r="X50" s="18" t="str">
        <f t="shared" si="68"/>
        <v/>
      </c>
    </row>
    <row r="51" spans="2:34">
      <c r="B51" s="19" t="str">
        <f>IF(COUNTBLANK('data input'!B52:I52)&lt;8,AVERAGE('data input'!B52:I52),"")</f>
        <v/>
      </c>
      <c r="C51" s="20" t="str">
        <f t="shared" si="66"/>
        <v/>
      </c>
      <c r="D51" s="20" t="str">
        <f>IF(ISNUMBER(B51),LOG10('data input'!A52),"")</f>
        <v/>
      </c>
      <c r="U51" s="18" t="str">
        <f t="shared" ref="U51" si="73">IF(ISNUMBER(B51),C51-O45-Q45*D51,"")</f>
        <v/>
      </c>
      <c r="V51" s="18" t="str">
        <f t="shared" si="56"/>
        <v/>
      </c>
      <c r="X51" s="18" t="str">
        <f t="shared" si="68"/>
        <v/>
      </c>
    </row>
    <row r="52" spans="2:34">
      <c r="B52" s="19" t="str">
        <f>IF(COUNTBLANK('data input'!B53:I53)&lt;8,AVERAGE('data input'!B53:I53),"")</f>
        <v/>
      </c>
      <c r="C52" s="20" t="str">
        <f t="shared" si="66"/>
        <v/>
      </c>
      <c r="D52" s="20" t="str">
        <f>IF(ISNUMBER(B52),LOG10('data input'!A53),"")</f>
        <v/>
      </c>
      <c r="U52" s="18" t="str">
        <f t="shared" ref="U52" si="74">IF(ISNUMBER(B52),C52-O45-Q45*D52,"")</f>
        <v/>
      </c>
      <c r="V52" s="18" t="str">
        <f t="shared" si="56"/>
        <v/>
      </c>
      <c r="X52" s="18" t="str">
        <f t="shared" si="68"/>
        <v/>
      </c>
    </row>
    <row r="53" spans="2:34">
      <c r="B53" s="19" t="str">
        <f>IF(COUNTBLANK('data input'!B54:I54)&lt;8,AVERAGE('data input'!B54:I54),"")</f>
        <v/>
      </c>
      <c r="C53" s="20" t="str">
        <f t="shared" si="66"/>
        <v/>
      </c>
      <c r="D53" s="20" t="str">
        <f>IF(ISNUMBER(B53),LOG10('data input'!A54),"")</f>
        <v/>
      </c>
      <c r="U53" s="18" t="str">
        <f t="shared" ref="U53" si="75">IF(ISNUMBER(B53),C53-O45-Q45*D53,"")</f>
        <v/>
      </c>
      <c r="V53" s="18" t="str">
        <f t="shared" si="56"/>
        <v/>
      </c>
      <c r="X53" s="18" t="str">
        <f t="shared" si="68"/>
        <v/>
      </c>
    </row>
    <row r="54" spans="2:34">
      <c r="B54" s="19" t="str">
        <f>IF(COUNTBLANK('data input'!B55:I55)&lt;8,AVERAGE('data input'!B55:I55),"")</f>
        <v/>
      </c>
      <c r="C54" s="20" t="str">
        <f t="shared" si="66"/>
        <v/>
      </c>
      <c r="D54" s="20" t="str">
        <f>IF(ISNUMBER(B54),LOG10('data input'!A55),"")</f>
        <v/>
      </c>
      <c r="U54" s="18" t="str">
        <f t="shared" ref="U54" si="76">IF(ISNUMBER(B54),C54-O45-Q45*D54,"")</f>
        <v/>
      </c>
      <c r="V54" s="18" t="str">
        <f t="shared" si="56"/>
        <v/>
      </c>
      <c r="X54" s="18" t="str">
        <f t="shared" si="68"/>
        <v/>
      </c>
    </row>
    <row r="55" spans="2:34">
      <c r="B55" s="19" t="str">
        <f>IF(COUNTBLANK('data input'!B56:I56)&lt;8,AVERAGE('data input'!B56:I56),"")</f>
        <v/>
      </c>
      <c r="C55" s="20" t="str">
        <f t="shared" si="66"/>
        <v/>
      </c>
      <c r="D55" s="20" t="str">
        <f>IF(ISNUMBER(B55),LOG10('data input'!A56),"")</f>
        <v/>
      </c>
      <c r="U55" s="18" t="str">
        <f t="shared" ref="U55" si="77">IF(ISNUMBER(B55),C55-O45-Q45*D55,"")</f>
        <v/>
      </c>
      <c r="V55" s="18" t="str">
        <f t="shared" si="56"/>
        <v/>
      </c>
      <c r="X55" s="18" t="str">
        <f t="shared" si="68"/>
        <v/>
      </c>
    </row>
    <row r="56" spans="2:34">
      <c r="B56" s="19" t="str">
        <f>IF(COUNTBLANK('data input'!B57:I57)&lt;8,AVERAGE('data input'!B57:I57),"")</f>
        <v/>
      </c>
      <c r="C56" s="20" t="str">
        <f t="shared" si="66"/>
        <v/>
      </c>
      <c r="D56" s="20" t="str">
        <f>IF(ISNUMBER(B56),LOG10('data input'!A57),"")</f>
        <v/>
      </c>
      <c r="U56" s="18" t="str">
        <f t="shared" ref="U56" si="78">IF(ISNUMBER(B56),C56-O45-Q45*D56,"")</f>
        <v/>
      </c>
      <c r="V56" s="18" t="str">
        <f t="shared" si="56"/>
        <v/>
      </c>
      <c r="X56" s="18" t="str">
        <f t="shared" si="68"/>
        <v/>
      </c>
    </row>
    <row r="57" spans="2:34">
      <c r="B57" s="19" t="str">
        <f>IF(COUNTBLANK('data input'!B58:I58)&lt;8,AVERAGE('data input'!B58:I58),"")</f>
        <v/>
      </c>
      <c r="C57" s="20" t="str">
        <f t="shared" si="66"/>
        <v/>
      </c>
      <c r="D57" s="20" t="str">
        <f>IF(ISNUMBER(B57),LOG10('data input'!A58),"")</f>
        <v/>
      </c>
      <c r="U57" s="18" t="str">
        <f t="shared" ref="U57" si="79">IF(ISNUMBER(B57),C57-O45-Q45*D57,"")</f>
        <v/>
      </c>
      <c r="X57" s="18" t="str">
        <f t="shared" si="68"/>
        <v/>
      </c>
    </row>
    <row r="58" spans="2:34">
      <c r="B58" s="19"/>
      <c r="C58" s="20"/>
      <c r="D58" s="20"/>
      <c r="F58" s="17">
        <f t="shared" ref="F58" si="80">IF(SUM(COUNTBLANK(B60:B71))&lt;10,1,0)</f>
        <v>0</v>
      </c>
      <c r="G58" s="17" t="s">
        <v>42</v>
      </c>
      <c r="H58" s="18" t="s">
        <v>58</v>
      </c>
      <c r="I58" s="18" t="s">
        <v>66</v>
      </c>
      <c r="J58" s="18" t="s">
        <v>43</v>
      </c>
      <c r="K58" s="18" t="s">
        <v>44</v>
      </c>
      <c r="L58" s="18" t="s">
        <v>45</v>
      </c>
      <c r="M58" s="18" t="s">
        <v>57</v>
      </c>
      <c r="O58" s="18" t="s">
        <v>49</v>
      </c>
      <c r="P58" s="18" t="s">
        <v>59</v>
      </c>
      <c r="Q58" s="18" t="s">
        <v>26</v>
      </c>
      <c r="R58" s="18" t="s">
        <v>60</v>
      </c>
      <c r="S58" s="18" t="s">
        <v>52</v>
      </c>
      <c r="U58" s="18" t="s">
        <v>62</v>
      </c>
      <c r="V58" s="18" t="s">
        <v>67</v>
      </c>
      <c r="W58" s="18" t="s">
        <v>69</v>
      </c>
      <c r="X58" s="18" t="s">
        <v>68</v>
      </c>
      <c r="Y58" s="18" t="s">
        <v>48</v>
      </c>
      <c r="AA58" s="18" t="s">
        <v>64</v>
      </c>
      <c r="AC58" s="18" t="s">
        <v>47</v>
      </c>
      <c r="AD58" s="18" t="s">
        <v>65</v>
      </c>
      <c r="AE58" s="18" t="s">
        <v>70</v>
      </c>
      <c r="AF58" s="18" t="s">
        <v>41</v>
      </c>
      <c r="AG58" s="18" t="s">
        <v>73</v>
      </c>
      <c r="AH58" s="18" t="s">
        <v>74</v>
      </c>
    </row>
    <row r="59" spans="2:34">
      <c r="B59" s="21" t="s">
        <v>33</v>
      </c>
      <c r="C59" s="21"/>
      <c r="D59" s="21"/>
      <c r="G59" s="17" t="str">
        <f t="shared" ref="G59" si="81">IF(F58=1,12-SUM(COUNTBLANK(B60:B71)),"")</f>
        <v/>
      </c>
      <c r="H59" s="18" t="str">
        <f t="shared" ref="H59" si="82">IF(F58=1,LOG10(E$2),"")</f>
        <v/>
      </c>
      <c r="I59" s="18" t="str">
        <f t="shared" ref="I59" si="83">IF(F58=1,AVERAGE(D60:D71),"")</f>
        <v/>
      </c>
      <c r="J59" s="18" t="str">
        <f t="shared" ref="J59" si="84">IF(F58=1,_xlfn.STDEV.S(D60:D71),"")</f>
        <v/>
      </c>
      <c r="K59" s="18" t="str">
        <f t="shared" ref="K59" si="85">IF(F58=1,AVERAGE(C60:C71),"")</f>
        <v/>
      </c>
      <c r="L59" s="18" t="str">
        <f t="shared" ref="L59" si="86">IF(F58=1,_xlfn.STDEV.S(C60:C71),"")</f>
        <v/>
      </c>
      <c r="M59" s="18" t="str">
        <f t="shared" ref="M59" si="87">IF(F58=1,CORREL(C60:C71,D60:D71),"")</f>
        <v/>
      </c>
      <c r="O59" s="18" t="str">
        <f t="shared" ref="O59" si="88">IF(F58=1,K59-Q59*I59,"")</f>
        <v/>
      </c>
      <c r="P59" s="18" t="str">
        <f t="shared" ref="P59" si="89">IF(F58=1,SQRT(W59/G59^2*(SUM(X60:X71))/Y59),"")</f>
        <v/>
      </c>
      <c r="Q59" s="18" t="str">
        <f t="shared" ref="Q59" si="90">IF(F58=1,M59*L59/J59,"")</f>
        <v/>
      </c>
      <c r="R59" s="18" t="str">
        <f t="shared" ref="R59" si="91">IF(F58=1,SQRT(W59/(G59*Y59)),"")</f>
        <v/>
      </c>
      <c r="S59" s="18" t="str">
        <f t="shared" ref="S59" si="92">IF(F58=1,-W59/G59*I59/Y59,"")</f>
        <v/>
      </c>
      <c r="V59" s="18" t="str">
        <f t="shared" ref="V59:V70" si="93">IF(ISNUMBER(U59),U59^2,"")</f>
        <v/>
      </c>
      <c r="W59" s="18" t="str">
        <f t="shared" ref="W59" si="94">IF(F58=1,1/(G59-2)*SUM(V59:V70),"")</f>
        <v/>
      </c>
      <c r="Y59" s="18" t="str">
        <f t="shared" ref="Y59" si="95">IF(F58=1,AVERAGE(X60:X71)-I59^2,"")</f>
        <v/>
      </c>
      <c r="AA59" s="18" t="str">
        <f t="shared" ref="AA59" si="96">IF(F58=1,10^((H59-O59)/Q59),"")</f>
        <v/>
      </c>
      <c r="AC59" s="18" t="str">
        <f t="shared" ref="AC59" si="97">IF(F58=1,AA$3/AA59,"")</f>
        <v/>
      </c>
      <c r="AD59" s="18" t="str">
        <f t="shared" ref="AD59" si="98">IF(F58=1,(LOG(10,EXP(1))*AC59)^2*((P$3/Q$3)^2+(H$3-O$3)^2*(R$3/Q$3^2)^2+(P59/Q59)^2+(H$3-O59)^2*(R59/Q59^2)^2+2*(H$3-O$3)/Q$3^3*S$3+2*(H$3-O59)/Q59^3*S59),"")</f>
        <v/>
      </c>
      <c r="AE59" s="18" t="str">
        <f t="shared" ref="AE59" si="99">IF(F58=1,SQRT(AD59),"")</f>
        <v/>
      </c>
      <c r="AF59" s="18" t="str">
        <f t="shared" ref="AF59" si="100">IF(F58=1,LOG10(AC59),"")</f>
        <v/>
      </c>
      <c r="AG59" s="18" t="str">
        <f t="shared" ref="AG59" si="101">IF(F58=1,1/Q$3^2*(P$3^2+2*(H$3-O$3)/Q$3*S$3+((H$3-O$3)/Q$3)^2*R$3^2)+1/Q59^2*(P59^2+2*(H59-O59)/Q59*S59+((H59-O59)/Q59)^2*R59^2),"")</f>
        <v/>
      </c>
      <c r="AH59" s="18" t="str">
        <f t="shared" ref="AH59" si="102">IF(F58=1,SQRT(AG59),"")</f>
        <v/>
      </c>
    </row>
    <row r="60" spans="2:34">
      <c r="B60" s="19" t="str">
        <f>IF(COUNTBLANK('data input'!B61:I61)&lt;8,AVERAGE('data input'!B61:I61),"")</f>
        <v/>
      </c>
      <c r="C60" s="20" t="str">
        <f t="shared" ref="C60:C71" si="103">IF(ISNUMBER(B60),LOG10(B60),"")</f>
        <v/>
      </c>
      <c r="D60" s="20" t="str">
        <f>IF(ISNUMBER(B60),LOG10('data input'!A61),"")</f>
        <v/>
      </c>
      <c r="U60" s="18" t="str">
        <f t="shared" ref="U60" si="104">IF(ISNUMBER(B60),C60-O59-Q59*D60,"")</f>
        <v/>
      </c>
      <c r="V60" s="18" t="str">
        <f t="shared" si="93"/>
        <v/>
      </c>
      <c r="X60" s="18" t="str">
        <f t="shared" ref="X60:X71" si="105">IF(ISNUMBER(D60),D60^2,"")</f>
        <v/>
      </c>
    </row>
    <row r="61" spans="2:34">
      <c r="B61" s="19" t="str">
        <f>IF(COUNTBLANK('data input'!B62:I62)&lt;8,AVERAGE('data input'!B62:I62),"")</f>
        <v/>
      </c>
      <c r="C61" s="20" t="str">
        <f t="shared" si="103"/>
        <v/>
      </c>
      <c r="D61" s="20" t="str">
        <f>IF(ISNUMBER(B61),LOG10('data input'!A62),"")</f>
        <v/>
      </c>
      <c r="U61" s="18" t="str">
        <f t="shared" ref="U61" si="106">IF(ISNUMBER(B61),C61-O59-Q59*D61,"")</f>
        <v/>
      </c>
      <c r="V61" s="18" t="str">
        <f t="shared" si="93"/>
        <v/>
      </c>
      <c r="X61" s="18" t="str">
        <f t="shared" si="105"/>
        <v/>
      </c>
    </row>
    <row r="62" spans="2:34">
      <c r="B62" s="19" t="str">
        <f>IF(COUNTBLANK('data input'!B63:I63)&lt;8,AVERAGE('data input'!B63:I63),"")</f>
        <v/>
      </c>
      <c r="C62" s="20" t="str">
        <f t="shared" si="103"/>
        <v/>
      </c>
      <c r="D62" s="20" t="str">
        <f>IF(ISNUMBER(B62),LOG10('data input'!A63),"")</f>
        <v/>
      </c>
      <c r="U62" s="18" t="str">
        <f t="shared" ref="U62" si="107">IF(ISNUMBER(B62),C62-O59-Q59*D62,"")</f>
        <v/>
      </c>
      <c r="V62" s="18" t="str">
        <f t="shared" si="93"/>
        <v/>
      </c>
      <c r="X62" s="18" t="str">
        <f t="shared" si="105"/>
        <v/>
      </c>
    </row>
    <row r="63" spans="2:34">
      <c r="B63" s="19" t="str">
        <f>IF(COUNTBLANK('data input'!B64:I64)&lt;8,AVERAGE('data input'!B64:I64),"")</f>
        <v/>
      </c>
      <c r="C63" s="20" t="str">
        <f t="shared" si="103"/>
        <v/>
      </c>
      <c r="D63" s="20" t="str">
        <f>IF(ISNUMBER(B63),LOG10('data input'!A64),"")</f>
        <v/>
      </c>
      <c r="U63" s="18" t="str">
        <f t="shared" ref="U63" si="108">IF(ISNUMBER(B63),C63-O59-Q59*D63,"")</f>
        <v/>
      </c>
      <c r="V63" s="18" t="str">
        <f t="shared" si="93"/>
        <v/>
      </c>
      <c r="X63" s="18" t="str">
        <f t="shared" si="105"/>
        <v/>
      </c>
    </row>
    <row r="64" spans="2:34">
      <c r="B64" s="19" t="str">
        <f>IF(COUNTBLANK('data input'!B65:I65)&lt;8,AVERAGE('data input'!B65:I65),"")</f>
        <v/>
      </c>
      <c r="C64" s="20" t="str">
        <f t="shared" si="103"/>
        <v/>
      </c>
      <c r="D64" s="20" t="str">
        <f>IF(ISNUMBER(B64),LOG10('data input'!A65),"")</f>
        <v/>
      </c>
      <c r="U64" s="18" t="str">
        <f t="shared" ref="U64" si="109">IF(ISNUMBER(B64),C64-O59-Q59*D64,"")</f>
        <v/>
      </c>
      <c r="V64" s="18" t="str">
        <f t="shared" si="93"/>
        <v/>
      </c>
      <c r="X64" s="18" t="str">
        <f t="shared" si="105"/>
        <v/>
      </c>
    </row>
    <row r="65" spans="2:34">
      <c r="B65" s="19" t="str">
        <f>IF(COUNTBLANK('data input'!B66:I66)&lt;8,AVERAGE('data input'!B66:I66),"")</f>
        <v/>
      </c>
      <c r="C65" s="20" t="str">
        <f t="shared" si="103"/>
        <v/>
      </c>
      <c r="D65" s="20" t="str">
        <f>IF(ISNUMBER(B65),LOG10('data input'!A66),"")</f>
        <v/>
      </c>
      <c r="U65" s="18" t="str">
        <f t="shared" ref="U65" si="110">IF(ISNUMBER(B65),C65-O59-Q59*D65,"")</f>
        <v/>
      </c>
      <c r="V65" s="18" t="str">
        <f t="shared" si="93"/>
        <v/>
      </c>
      <c r="X65" s="18" t="str">
        <f t="shared" si="105"/>
        <v/>
      </c>
    </row>
    <row r="66" spans="2:34">
      <c r="B66" s="19" t="str">
        <f>IF(COUNTBLANK('data input'!B67:I67)&lt;8,AVERAGE('data input'!B67:I67),"")</f>
        <v/>
      </c>
      <c r="C66" s="20" t="str">
        <f t="shared" si="103"/>
        <v/>
      </c>
      <c r="D66" s="20" t="str">
        <f>IF(ISNUMBER(B66),LOG10('data input'!A67),"")</f>
        <v/>
      </c>
      <c r="U66" s="18" t="str">
        <f t="shared" ref="U66" si="111">IF(ISNUMBER(B66),C66-O59-Q59*D66,"")</f>
        <v/>
      </c>
      <c r="V66" s="18" t="str">
        <f t="shared" si="93"/>
        <v/>
      </c>
      <c r="X66" s="18" t="str">
        <f t="shared" si="105"/>
        <v/>
      </c>
    </row>
    <row r="67" spans="2:34">
      <c r="B67" s="19" t="str">
        <f>IF(COUNTBLANK('data input'!B68:I68)&lt;8,AVERAGE('data input'!B68:I68),"")</f>
        <v/>
      </c>
      <c r="C67" s="20" t="str">
        <f t="shared" si="103"/>
        <v/>
      </c>
      <c r="D67" s="20" t="str">
        <f>IF(ISNUMBER(B67),LOG10('data input'!A68),"")</f>
        <v/>
      </c>
      <c r="U67" s="18" t="str">
        <f t="shared" ref="U67" si="112">IF(ISNUMBER(B67),C67-O59-Q59*D67,"")</f>
        <v/>
      </c>
      <c r="V67" s="18" t="str">
        <f t="shared" si="93"/>
        <v/>
      </c>
      <c r="X67" s="18" t="str">
        <f t="shared" si="105"/>
        <v/>
      </c>
    </row>
    <row r="68" spans="2:34">
      <c r="B68" s="19" t="str">
        <f>IF(COUNTBLANK('data input'!B69:I69)&lt;8,AVERAGE('data input'!B69:I69),"")</f>
        <v/>
      </c>
      <c r="C68" s="20" t="str">
        <f t="shared" si="103"/>
        <v/>
      </c>
      <c r="D68" s="20" t="str">
        <f>IF(ISNUMBER(B68),LOG10('data input'!A69),"")</f>
        <v/>
      </c>
      <c r="U68" s="18" t="str">
        <f t="shared" ref="U68" si="113">IF(ISNUMBER(B68),C68-O59-Q59*D68,"")</f>
        <v/>
      </c>
      <c r="V68" s="18" t="str">
        <f t="shared" si="93"/>
        <v/>
      </c>
      <c r="X68" s="18" t="str">
        <f t="shared" si="105"/>
        <v/>
      </c>
    </row>
    <row r="69" spans="2:34">
      <c r="B69" s="19" t="str">
        <f>IF(COUNTBLANK('data input'!B70:I70)&lt;8,AVERAGE('data input'!B70:I70),"")</f>
        <v/>
      </c>
      <c r="C69" s="20" t="str">
        <f t="shared" si="103"/>
        <v/>
      </c>
      <c r="D69" s="20" t="str">
        <f>IF(ISNUMBER(B69),LOG10('data input'!A70),"")</f>
        <v/>
      </c>
      <c r="U69" s="18" t="str">
        <f t="shared" ref="U69" si="114">IF(ISNUMBER(B69),C69-O59-Q59*D69,"")</f>
        <v/>
      </c>
      <c r="V69" s="18" t="str">
        <f t="shared" si="93"/>
        <v/>
      </c>
      <c r="X69" s="18" t="str">
        <f t="shared" si="105"/>
        <v/>
      </c>
    </row>
    <row r="70" spans="2:34">
      <c r="B70" s="19" t="str">
        <f>IF(COUNTBLANK('data input'!B71:I71)&lt;8,AVERAGE('data input'!B71:I71),"")</f>
        <v/>
      </c>
      <c r="C70" s="20" t="str">
        <f t="shared" si="103"/>
        <v/>
      </c>
      <c r="D70" s="20" t="str">
        <f>IF(ISNUMBER(B70),LOG10('data input'!A71),"")</f>
        <v/>
      </c>
      <c r="U70" s="18" t="str">
        <f t="shared" ref="U70" si="115">IF(ISNUMBER(B70),C70-O59-Q59*D70,"")</f>
        <v/>
      </c>
      <c r="V70" s="18" t="str">
        <f t="shared" si="93"/>
        <v/>
      </c>
      <c r="X70" s="18" t="str">
        <f t="shared" si="105"/>
        <v/>
      </c>
    </row>
    <row r="71" spans="2:34">
      <c r="B71" s="19" t="str">
        <f>IF(COUNTBLANK('data input'!B72:I72)&lt;8,AVERAGE('data input'!B72:I72),"")</f>
        <v/>
      </c>
      <c r="C71" s="20" t="str">
        <f t="shared" si="103"/>
        <v/>
      </c>
      <c r="D71" s="20" t="str">
        <f>IF(ISNUMBER(B71),LOG10('data input'!A72),"")</f>
        <v/>
      </c>
      <c r="U71" s="18" t="str">
        <f t="shared" ref="U71" si="116">IF(ISNUMBER(B71),C71-O59-Q59*D71,"")</f>
        <v/>
      </c>
      <c r="X71" s="18" t="str">
        <f t="shared" si="105"/>
        <v/>
      </c>
    </row>
    <row r="72" spans="2:34">
      <c r="B72" s="19"/>
      <c r="C72" s="20"/>
      <c r="D72" s="20"/>
      <c r="F72" s="17">
        <f t="shared" ref="F72" si="117">IF(SUM(COUNTBLANK(B74:B85))&lt;10,1,0)</f>
        <v>0</v>
      </c>
      <c r="G72" s="17" t="s">
        <v>42</v>
      </c>
      <c r="H72" s="18" t="s">
        <v>58</v>
      </c>
      <c r="I72" s="18" t="s">
        <v>66</v>
      </c>
      <c r="J72" s="18" t="s">
        <v>43</v>
      </c>
      <c r="K72" s="18" t="s">
        <v>44</v>
      </c>
      <c r="L72" s="18" t="s">
        <v>45</v>
      </c>
      <c r="M72" s="18" t="s">
        <v>57</v>
      </c>
      <c r="O72" s="18" t="s">
        <v>49</v>
      </c>
      <c r="P72" s="18" t="s">
        <v>59</v>
      </c>
      <c r="Q72" s="18" t="s">
        <v>26</v>
      </c>
      <c r="R72" s="18" t="s">
        <v>60</v>
      </c>
      <c r="S72" s="18" t="s">
        <v>52</v>
      </c>
      <c r="U72" s="18" t="s">
        <v>62</v>
      </c>
      <c r="V72" s="18" t="s">
        <v>67</v>
      </c>
      <c r="W72" s="18" t="s">
        <v>69</v>
      </c>
      <c r="X72" s="18" t="s">
        <v>68</v>
      </c>
      <c r="Y72" s="18" t="s">
        <v>48</v>
      </c>
      <c r="AA72" s="18" t="s">
        <v>64</v>
      </c>
      <c r="AC72" s="18" t="s">
        <v>47</v>
      </c>
      <c r="AD72" s="18" t="s">
        <v>65</v>
      </c>
      <c r="AE72" s="18" t="s">
        <v>70</v>
      </c>
      <c r="AF72" s="18" t="s">
        <v>41</v>
      </c>
      <c r="AG72" s="18" t="s">
        <v>73</v>
      </c>
      <c r="AH72" s="18" t="s">
        <v>74</v>
      </c>
    </row>
    <row r="73" spans="2:34">
      <c r="B73" s="21" t="s">
        <v>34</v>
      </c>
      <c r="C73" s="21"/>
      <c r="D73" s="21"/>
      <c r="G73" s="17" t="str">
        <f t="shared" ref="G73" si="118">IF(F72=1,12-SUM(COUNTBLANK(B74:B85)),"")</f>
        <v/>
      </c>
      <c r="H73" s="18" t="str">
        <f t="shared" ref="H73" si="119">IF(F72=1,LOG10(E$2),"")</f>
        <v/>
      </c>
      <c r="I73" s="18" t="str">
        <f t="shared" ref="I73" si="120">IF(F72=1,AVERAGE(D74:D85),"")</f>
        <v/>
      </c>
      <c r="J73" s="18" t="str">
        <f t="shared" ref="J73" si="121">IF(F72=1,_xlfn.STDEV.S(D74:D85),"")</f>
        <v/>
      </c>
      <c r="K73" s="18" t="str">
        <f t="shared" ref="K73" si="122">IF(F72=1,AVERAGE(C74:C85),"")</f>
        <v/>
      </c>
      <c r="L73" s="18" t="str">
        <f t="shared" ref="L73" si="123">IF(F72=1,_xlfn.STDEV.S(C74:C85),"")</f>
        <v/>
      </c>
      <c r="M73" s="18" t="str">
        <f t="shared" ref="M73" si="124">IF(F72=1,CORREL(C74:C85,D74:D85),"")</f>
        <v/>
      </c>
      <c r="O73" s="18" t="str">
        <f t="shared" ref="O73" si="125">IF(F72=1,K73-Q73*I73,"")</f>
        <v/>
      </c>
      <c r="P73" s="18" t="str">
        <f t="shared" ref="P73" si="126">IF(F72=1,SQRT(W73/G73^2*(SUM(X74:X85))/Y73),"")</f>
        <v/>
      </c>
      <c r="Q73" s="18" t="str">
        <f t="shared" ref="Q73" si="127">IF(F72=1,M73*L73/J73,"")</f>
        <v/>
      </c>
      <c r="R73" s="18" t="str">
        <f t="shared" ref="R73" si="128">IF(F72=1,SQRT(W73/(G73*Y73)),"")</f>
        <v/>
      </c>
      <c r="S73" s="18" t="str">
        <f t="shared" ref="S73" si="129">IF(F72=1,-W73/G73*I73/Y73,"")</f>
        <v/>
      </c>
      <c r="V73" s="18" t="str">
        <f t="shared" ref="V73:V84" si="130">IF(ISNUMBER(U73),U73^2,"")</f>
        <v/>
      </c>
      <c r="W73" s="18" t="str">
        <f t="shared" ref="W73" si="131">IF(F72=1,1/(G73-2)*SUM(V73:V84),"")</f>
        <v/>
      </c>
      <c r="Y73" s="18" t="str">
        <f t="shared" ref="Y73" si="132">IF(F72=1,AVERAGE(X74:X85)-I73^2,"")</f>
        <v/>
      </c>
      <c r="AA73" s="18" t="str">
        <f t="shared" ref="AA73" si="133">IF(F72=1,10^((H73-O73)/Q73),"")</f>
        <v/>
      </c>
      <c r="AC73" s="18" t="str">
        <f t="shared" ref="AC73" si="134">IF(F72=1,AA$3/AA73,"")</f>
        <v/>
      </c>
      <c r="AD73" s="18" t="str">
        <f t="shared" ref="AD73" si="135">IF(F72=1,(LOG(10,EXP(1))*AC73)^2*((P$3/Q$3)^2+(H$3-O$3)^2*(R$3/Q$3^2)^2+(P73/Q73)^2+(H$3-O73)^2*(R73/Q73^2)^2+2*(H$3-O$3)/Q$3^3*S$3+2*(H$3-O73)/Q73^3*S73),"")</f>
        <v/>
      </c>
      <c r="AE73" s="18" t="str">
        <f t="shared" ref="AE73" si="136">IF(F72=1,SQRT(AD73),"")</f>
        <v/>
      </c>
      <c r="AF73" s="18" t="str">
        <f t="shared" ref="AF73" si="137">IF(F72=1,LOG10(AC73),"")</f>
        <v/>
      </c>
      <c r="AG73" s="18" t="str">
        <f t="shared" ref="AG73" si="138">IF(F72=1,1/Q$3^2*(P$3^2+2*(H$3-O$3)/Q$3*S$3+((H$3-O$3)/Q$3)^2*R$3^2)+1/Q73^2*(P73^2+2*(H73-O73)/Q73*S73+((H73-O73)/Q73)^2*R73^2),"")</f>
        <v/>
      </c>
      <c r="AH73" s="18" t="str">
        <f t="shared" ref="AH73" si="139">IF(F72=1,SQRT(AG73),"")</f>
        <v/>
      </c>
    </row>
    <row r="74" spans="2:34">
      <c r="B74" s="19" t="str">
        <f>IF(COUNTBLANK('data input'!B75:I75)&lt;8,AVERAGE('data input'!B75:I75),"")</f>
        <v/>
      </c>
      <c r="C74" s="20" t="str">
        <f t="shared" ref="C74:C85" si="140">IF(ISNUMBER(B74),LOG10(B74),"")</f>
        <v/>
      </c>
      <c r="D74" s="20" t="str">
        <f>IF(ISNUMBER(B74),LOG10('data input'!A75),"")</f>
        <v/>
      </c>
      <c r="U74" s="18" t="str">
        <f t="shared" ref="U74" si="141">IF(ISNUMBER(B74),C74-O73-Q73*D74,"")</f>
        <v/>
      </c>
      <c r="V74" s="18" t="str">
        <f t="shared" si="130"/>
        <v/>
      </c>
      <c r="X74" s="18" t="str">
        <f t="shared" ref="X74:X85" si="142">IF(ISNUMBER(D74),D74^2,"")</f>
        <v/>
      </c>
    </row>
    <row r="75" spans="2:34">
      <c r="B75" s="19" t="str">
        <f>IF(COUNTBLANK('data input'!B76:I76)&lt;8,AVERAGE('data input'!B76:I76),"")</f>
        <v/>
      </c>
      <c r="C75" s="20" t="str">
        <f t="shared" si="140"/>
        <v/>
      </c>
      <c r="D75" s="20" t="str">
        <f>IF(ISNUMBER(B75),LOG10('data input'!A76),"")</f>
        <v/>
      </c>
      <c r="U75" s="18" t="str">
        <f t="shared" ref="U75" si="143">IF(ISNUMBER(B75),C75-O73-Q73*D75,"")</f>
        <v/>
      </c>
      <c r="V75" s="18" t="str">
        <f t="shared" si="130"/>
        <v/>
      </c>
      <c r="X75" s="18" t="str">
        <f t="shared" si="142"/>
        <v/>
      </c>
    </row>
    <row r="76" spans="2:34">
      <c r="B76" s="19" t="str">
        <f>IF(COUNTBLANK('data input'!B77:I77)&lt;8,AVERAGE('data input'!B77:I77),"")</f>
        <v/>
      </c>
      <c r="C76" s="20" t="str">
        <f t="shared" si="140"/>
        <v/>
      </c>
      <c r="D76" s="20" t="str">
        <f>IF(ISNUMBER(B76),LOG10('data input'!A77),"")</f>
        <v/>
      </c>
      <c r="U76" s="18" t="str">
        <f t="shared" ref="U76" si="144">IF(ISNUMBER(B76),C76-O73-Q73*D76,"")</f>
        <v/>
      </c>
      <c r="V76" s="18" t="str">
        <f t="shared" si="130"/>
        <v/>
      </c>
      <c r="X76" s="18" t="str">
        <f t="shared" si="142"/>
        <v/>
      </c>
    </row>
    <row r="77" spans="2:34">
      <c r="B77" s="19" t="str">
        <f>IF(COUNTBLANK('data input'!B78:I78)&lt;8,AVERAGE('data input'!B78:I78),"")</f>
        <v/>
      </c>
      <c r="C77" s="20" t="str">
        <f t="shared" si="140"/>
        <v/>
      </c>
      <c r="D77" s="20" t="str">
        <f>IF(ISNUMBER(B77),LOG10('data input'!A78),"")</f>
        <v/>
      </c>
      <c r="U77" s="18" t="str">
        <f t="shared" ref="U77" si="145">IF(ISNUMBER(B77),C77-O73-Q73*D77,"")</f>
        <v/>
      </c>
      <c r="V77" s="18" t="str">
        <f t="shared" si="130"/>
        <v/>
      </c>
      <c r="X77" s="18" t="str">
        <f t="shared" si="142"/>
        <v/>
      </c>
    </row>
    <row r="78" spans="2:34">
      <c r="B78" s="19" t="str">
        <f>IF(COUNTBLANK('data input'!B79:I79)&lt;8,AVERAGE('data input'!B79:I79),"")</f>
        <v/>
      </c>
      <c r="C78" s="20" t="str">
        <f t="shared" si="140"/>
        <v/>
      </c>
      <c r="D78" s="20" t="str">
        <f>IF(ISNUMBER(B78),LOG10('data input'!A79),"")</f>
        <v/>
      </c>
      <c r="U78" s="18" t="str">
        <f t="shared" ref="U78" si="146">IF(ISNUMBER(B78),C78-O73-Q73*D78,"")</f>
        <v/>
      </c>
      <c r="V78" s="18" t="str">
        <f t="shared" si="130"/>
        <v/>
      </c>
      <c r="X78" s="18" t="str">
        <f t="shared" si="142"/>
        <v/>
      </c>
    </row>
    <row r="79" spans="2:34">
      <c r="B79" s="19" t="str">
        <f>IF(COUNTBLANK('data input'!B80:I80)&lt;8,AVERAGE('data input'!B80:I80),"")</f>
        <v/>
      </c>
      <c r="C79" s="20" t="str">
        <f t="shared" si="140"/>
        <v/>
      </c>
      <c r="D79" s="20" t="str">
        <f>IF(ISNUMBER(B79),LOG10('data input'!A80),"")</f>
        <v/>
      </c>
      <c r="U79" s="18" t="str">
        <f t="shared" ref="U79" si="147">IF(ISNUMBER(B79),C79-O73-Q73*D79,"")</f>
        <v/>
      </c>
      <c r="V79" s="18" t="str">
        <f t="shared" si="130"/>
        <v/>
      </c>
      <c r="X79" s="18" t="str">
        <f t="shared" si="142"/>
        <v/>
      </c>
    </row>
    <row r="80" spans="2:34">
      <c r="B80" s="19" t="str">
        <f>IF(COUNTBLANK('data input'!B81:I81)&lt;8,AVERAGE('data input'!B81:I81),"")</f>
        <v/>
      </c>
      <c r="C80" s="20" t="str">
        <f t="shared" si="140"/>
        <v/>
      </c>
      <c r="D80" s="20" t="str">
        <f>IF(ISNUMBER(B80),LOG10('data input'!A81),"")</f>
        <v/>
      </c>
      <c r="U80" s="18" t="str">
        <f t="shared" ref="U80" si="148">IF(ISNUMBER(B80),C80-O73-Q73*D80,"")</f>
        <v/>
      </c>
      <c r="V80" s="18" t="str">
        <f t="shared" si="130"/>
        <v/>
      </c>
      <c r="X80" s="18" t="str">
        <f t="shared" si="142"/>
        <v/>
      </c>
    </row>
    <row r="81" spans="2:34">
      <c r="B81" s="19" t="str">
        <f>IF(COUNTBLANK('data input'!B82:I82)&lt;8,AVERAGE('data input'!B82:I82),"")</f>
        <v/>
      </c>
      <c r="C81" s="20" t="str">
        <f t="shared" si="140"/>
        <v/>
      </c>
      <c r="D81" s="20" t="str">
        <f>IF(ISNUMBER(B81),LOG10('data input'!A82),"")</f>
        <v/>
      </c>
      <c r="U81" s="18" t="str">
        <f t="shared" ref="U81" si="149">IF(ISNUMBER(B81),C81-O73-Q73*D81,"")</f>
        <v/>
      </c>
      <c r="V81" s="18" t="str">
        <f t="shared" si="130"/>
        <v/>
      </c>
      <c r="X81" s="18" t="str">
        <f t="shared" si="142"/>
        <v/>
      </c>
    </row>
    <row r="82" spans="2:34">
      <c r="B82" s="19" t="str">
        <f>IF(COUNTBLANK('data input'!B83:I83)&lt;8,AVERAGE('data input'!B83:I83),"")</f>
        <v/>
      </c>
      <c r="C82" s="20" t="str">
        <f t="shared" si="140"/>
        <v/>
      </c>
      <c r="D82" s="20" t="str">
        <f>IF(ISNUMBER(B82),LOG10('data input'!A83),"")</f>
        <v/>
      </c>
      <c r="U82" s="18" t="str">
        <f t="shared" ref="U82" si="150">IF(ISNUMBER(B82),C82-O73-Q73*D82,"")</f>
        <v/>
      </c>
      <c r="V82" s="18" t="str">
        <f t="shared" si="130"/>
        <v/>
      </c>
      <c r="X82" s="18" t="str">
        <f t="shared" si="142"/>
        <v/>
      </c>
    </row>
    <row r="83" spans="2:34">
      <c r="B83" s="19" t="str">
        <f>IF(COUNTBLANK('data input'!B84:I84)&lt;8,AVERAGE('data input'!B84:I84),"")</f>
        <v/>
      </c>
      <c r="C83" s="20" t="str">
        <f t="shared" si="140"/>
        <v/>
      </c>
      <c r="D83" s="20" t="str">
        <f>IF(ISNUMBER(B83),LOG10('data input'!A84),"")</f>
        <v/>
      </c>
      <c r="U83" s="18" t="str">
        <f t="shared" ref="U83" si="151">IF(ISNUMBER(B83),C83-O73-Q73*D83,"")</f>
        <v/>
      </c>
      <c r="V83" s="18" t="str">
        <f t="shared" si="130"/>
        <v/>
      </c>
      <c r="X83" s="18" t="str">
        <f t="shared" si="142"/>
        <v/>
      </c>
    </row>
    <row r="84" spans="2:34">
      <c r="B84" s="19" t="str">
        <f>IF(COUNTBLANK('data input'!B85:I85)&lt;8,AVERAGE('data input'!B85:I85),"")</f>
        <v/>
      </c>
      <c r="C84" s="20" t="str">
        <f t="shared" si="140"/>
        <v/>
      </c>
      <c r="D84" s="20" t="str">
        <f>IF(ISNUMBER(B84),LOG10('data input'!A85),"")</f>
        <v/>
      </c>
      <c r="U84" s="18" t="str">
        <f t="shared" ref="U84" si="152">IF(ISNUMBER(B84),C84-O73-Q73*D84,"")</f>
        <v/>
      </c>
      <c r="V84" s="18" t="str">
        <f t="shared" si="130"/>
        <v/>
      </c>
      <c r="X84" s="18" t="str">
        <f t="shared" si="142"/>
        <v/>
      </c>
    </row>
    <row r="85" spans="2:34">
      <c r="B85" s="19" t="str">
        <f>IF(COUNTBLANK('data input'!B86:I86)&lt;8,AVERAGE('data input'!B86:I86),"")</f>
        <v/>
      </c>
      <c r="C85" s="20" t="str">
        <f t="shared" si="140"/>
        <v/>
      </c>
      <c r="D85" s="20" t="str">
        <f>IF(ISNUMBER(B85),LOG10('data input'!A86),"")</f>
        <v/>
      </c>
      <c r="U85" s="18" t="str">
        <f t="shared" ref="U85" si="153">IF(ISNUMBER(B85),C85-O73-Q73*D85,"")</f>
        <v/>
      </c>
      <c r="X85" s="18" t="str">
        <f t="shared" si="142"/>
        <v/>
      </c>
    </row>
    <row r="86" spans="2:34">
      <c r="B86" s="19"/>
      <c r="C86" s="20"/>
      <c r="D86" s="20"/>
      <c r="F86" s="17">
        <f t="shared" ref="F86" si="154">IF(SUM(COUNTBLANK(B88:B99))&lt;10,1,0)</f>
        <v>0</v>
      </c>
      <c r="G86" s="17" t="s">
        <v>42</v>
      </c>
      <c r="H86" s="18" t="s">
        <v>58</v>
      </c>
      <c r="I86" s="18" t="s">
        <v>66</v>
      </c>
      <c r="J86" s="18" t="s">
        <v>43</v>
      </c>
      <c r="K86" s="18" t="s">
        <v>44</v>
      </c>
      <c r="L86" s="18" t="s">
        <v>45</v>
      </c>
      <c r="M86" s="18" t="s">
        <v>57</v>
      </c>
      <c r="O86" s="18" t="s">
        <v>49</v>
      </c>
      <c r="P86" s="18" t="s">
        <v>59</v>
      </c>
      <c r="Q86" s="18" t="s">
        <v>26</v>
      </c>
      <c r="R86" s="18" t="s">
        <v>60</v>
      </c>
      <c r="S86" s="18" t="s">
        <v>52</v>
      </c>
      <c r="U86" s="18" t="s">
        <v>62</v>
      </c>
      <c r="V86" s="18" t="s">
        <v>67</v>
      </c>
      <c r="W86" s="18" t="s">
        <v>69</v>
      </c>
      <c r="X86" s="18" t="s">
        <v>68</v>
      </c>
      <c r="Y86" s="18" t="s">
        <v>48</v>
      </c>
      <c r="AA86" s="18" t="s">
        <v>64</v>
      </c>
      <c r="AC86" s="18" t="s">
        <v>47</v>
      </c>
      <c r="AD86" s="18" t="s">
        <v>65</v>
      </c>
      <c r="AE86" s="18" t="s">
        <v>70</v>
      </c>
      <c r="AF86" s="18" t="s">
        <v>41</v>
      </c>
      <c r="AG86" s="18" t="s">
        <v>73</v>
      </c>
      <c r="AH86" s="18" t="s">
        <v>74</v>
      </c>
    </row>
    <row r="87" spans="2:34">
      <c r="B87" s="21" t="s">
        <v>35</v>
      </c>
      <c r="C87" s="21"/>
      <c r="D87" s="21"/>
      <c r="G87" s="17" t="str">
        <f t="shared" ref="G87" si="155">IF(F86=1,12-SUM(COUNTBLANK(B88:B99)),"")</f>
        <v/>
      </c>
      <c r="H87" s="18" t="str">
        <f t="shared" ref="H87" si="156">IF(F86=1,LOG10(E$2),"")</f>
        <v/>
      </c>
      <c r="I87" s="18" t="str">
        <f t="shared" ref="I87" si="157">IF(F86=1,AVERAGE(D88:D99),"")</f>
        <v/>
      </c>
      <c r="J87" s="18" t="str">
        <f t="shared" ref="J87" si="158">IF(F86=1,_xlfn.STDEV.S(D88:D99),"")</f>
        <v/>
      </c>
      <c r="K87" s="18" t="str">
        <f t="shared" ref="K87" si="159">IF(F86=1,AVERAGE(C88:C99),"")</f>
        <v/>
      </c>
      <c r="L87" s="18" t="str">
        <f t="shared" ref="L87" si="160">IF(F86=1,_xlfn.STDEV.S(C88:C99),"")</f>
        <v/>
      </c>
      <c r="M87" s="18" t="str">
        <f t="shared" ref="M87" si="161">IF(F86=1,CORREL(C88:C99,D88:D99),"")</f>
        <v/>
      </c>
      <c r="O87" s="18" t="str">
        <f t="shared" ref="O87" si="162">IF(F86=1,K87-Q87*I87,"")</f>
        <v/>
      </c>
      <c r="P87" s="18" t="str">
        <f t="shared" ref="P87" si="163">IF(F86=1,SQRT(W87/G87^2*(SUM(X88:X99))/Y87),"")</f>
        <v/>
      </c>
      <c r="Q87" s="18" t="str">
        <f t="shared" ref="Q87" si="164">IF(F86=1,M87*L87/J87,"")</f>
        <v/>
      </c>
      <c r="R87" s="18" t="str">
        <f t="shared" ref="R87" si="165">IF(F86=1,SQRT(W87/(G87*Y87)),"")</f>
        <v/>
      </c>
      <c r="S87" s="18" t="str">
        <f t="shared" ref="S87" si="166">IF(F86=1,-W87/G87*I87/Y87,"")</f>
        <v/>
      </c>
      <c r="V87" s="18" t="str">
        <f t="shared" ref="V87:V98" si="167">IF(ISNUMBER(U87),U87^2,"")</f>
        <v/>
      </c>
      <c r="W87" s="18" t="str">
        <f t="shared" ref="W87" si="168">IF(F86=1,1/(G87-2)*SUM(V87:V98),"")</f>
        <v/>
      </c>
      <c r="Y87" s="18" t="str">
        <f t="shared" ref="Y87" si="169">IF(F86=1,AVERAGE(X88:X99)-I87^2,"")</f>
        <v/>
      </c>
      <c r="AA87" s="18" t="str">
        <f t="shared" ref="AA87" si="170">IF(F86=1,10^((H87-O87)/Q87),"")</f>
        <v/>
      </c>
      <c r="AC87" s="18" t="str">
        <f t="shared" ref="AC87" si="171">IF(F86=1,AA$3/AA87,"")</f>
        <v/>
      </c>
      <c r="AD87" s="18" t="str">
        <f t="shared" ref="AD87" si="172">IF(F86=1,(LOG(10,EXP(1))*AC87)^2*((P$3/Q$3)^2+(H$3-O$3)^2*(R$3/Q$3^2)^2+(P87/Q87)^2+(H$3-O87)^2*(R87/Q87^2)^2+2*(H$3-O$3)/Q$3^3*S$3+2*(H$3-O87)/Q87^3*S87),"")</f>
        <v/>
      </c>
      <c r="AE87" s="18" t="str">
        <f t="shared" ref="AE87" si="173">IF(F86=1,SQRT(AD87),"")</f>
        <v/>
      </c>
      <c r="AF87" s="18" t="str">
        <f t="shared" ref="AF87" si="174">IF(F86=1,LOG10(AC87),"")</f>
        <v/>
      </c>
      <c r="AG87" s="18" t="str">
        <f t="shared" ref="AG87" si="175">IF(F86=1,1/Q$3^2*(P$3^2+2*(H$3-O$3)/Q$3*S$3+((H$3-O$3)/Q$3)^2*R$3^2)+1/Q87^2*(P87^2+2*(H87-O87)/Q87*S87+((H87-O87)/Q87)^2*R87^2),"")</f>
        <v/>
      </c>
      <c r="AH87" s="18" t="str">
        <f t="shared" ref="AH87" si="176">IF(F86=1,SQRT(AG87),"")</f>
        <v/>
      </c>
    </row>
    <row r="88" spans="2:34">
      <c r="B88" s="19" t="str">
        <f>IF(COUNTBLANK('data input'!B89:I89)&lt;8,AVERAGE('data input'!B89:I89),"")</f>
        <v/>
      </c>
      <c r="C88" s="20" t="str">
        <f t="shared" ref="C88:C99" si="177">IF(ISNUMBER(B88),LOG10(B88),"")</f>
        <v/>
      </c>
      <c r="D88" s="20" t="str">
        <f>IF(ISNUMBER(B88),LOG10('data input'!A89),"")</f>
        <v/>
      </c>
      <c r="U88" s="18" t="str">
        <f t="shared" ref="U88" si="178">IF(ISNUMBER(B88),C88-O87-Q87*D88,"")</f>
        <v/>
      </c>
      <c r="V88" s="18" t="str">
        <f t="shared" si="167"/>
        <v/>
      </c>
      <c r="X88" s="18" t="str">
        <f t="shared" ref="X88:X99" si="179">IF(ISNUMBER(D88),D88^2,"")</f>
        <v/>
      </c>
    </row>
    <row r="89" spans="2:34">
      <c r="B89" s="19" t="str">
        <f>IF(COUNTBLANK('data input'!B90:I90)&lt;8,AVERAGE('data input'!B90:I90),"")</f>
        <v/>
      </c>
      <c r="C89" s="20" t="str">
        <f t="shared" si="177"/>
        <v/>
      </c>
      <c r="D89" s="20" t="str">
        <f>IF(ISNUMBER(B89),LOG10('data input'!A90),"")</f>
        <v/>
      </c>
      <c r="U89" s="18" t="str">
        <f t="shared" ref="U89" si="180">IF(ISNUMBER(B89),C89-O87-Q87*D89,"")</f>
        <v/>
      </c>
      <c r="V89" s="18" t="str">
        <f t="shared" si="167"/>
        <v/>
      </c>
      <c r="X89" s="18" t="str">
        <f t="shared" si="179"/>
        <v/>
      </c>
    </row>
    <row r="90" spans="2:34">
      <c r="B90" s="19" t="str">
        <f>IF(COUNTBLANK('data input'!B91:I91)&lt;8,AVERAGE('data input'!B91:I91),"")</f>
        <v/>
      </c>
      <c r="C90" s="20" t="str">
        <f t="shared" si="177"/>
        <v/>
      </c>
      <c r="D90" s="20" t="str">
        <f>IF(ISNUMBER(B90),LOG10('data input'!A91),"")</f>
        <v/>
      </c>
      <c r="U90" s="18" t="str">
        <f t="shared" ref="U90" si="181">IF(ISNUMBER(B90),C90-O87-Q87*D90,"")</f>
        <v/>
      </c>
      <c r="V90" s="18" t="str">
        <f t="shared" si="167"/>
        <v/>
      </c>
      <c r="X90" s="18" t="str">
        <f t="shared" si="179"/>
        <v/>
      </c>
    </row>
    <row r="91" spans="2:34">
      <c r="B91" s="19" t="str">
        <f>IF(COUNTBLANK('data input'!B92:I92)&lt;8,AVERAGE('data input'!B92:I92),"")</f>
        <v/>
      </c>
      <c r="C91" s="20" t="str">
        <f t="shared" si="177"/>
        <v/>
      </c>
      <c r="D91" s="20" t="str">
        <f>IF(ISNUMBER(B91),LOG10('data input'!A92),"")</f>
        <v/>
      </c>
      <c r="U91" s="18" t="str">
        <f t="shared" ref="U91" si="182">IF(ISNUMBER(B91),C91-O87-Q87*D91,"")</f>
        <v/>
      </c>
      <c r="V91" s="18" t="str">
        <f t="shared" si="167"/>
        <v/>
      </c>
      <c r="X91" s="18" t="str">
        <f t="shared" si="179"/>
        <v/>
      </c>
    </row>
    <row r="92" spans="2:34">
      <c r="B92" s="19" t="str">
        <f>IF(COUNTBLANK('data input'!B93:I93)&lt;8,AVERAGE('data input'!B93:I93),"")</f>
        <v/>
      </c>
      <c r="C92" s="20" t="str">
        <f t="shared" si="177"/>
        <v/>
      </c>
      <c r="D92" s="20" t="str">
        <f>IF(ISNUMBER(B92),LOG10('data input'!A93),"")</f>
        <v/>
      </c>
      <c r="U92" s="18" t="str">
        <f t="shared" ref="U92" si="183">IF(ISNUMBER(B92),C92-O87-Q87*D92,"")</f>
        <v/>
      </c>
      <c r="V92" s="18" t="str">
        <f t="shared" si="167"/>
        <v/>
      </c>
      <c r="X92" s="18" t="str">
        <f t="shared" si="179"/>
        <v/>
      </c>
    </row>
    <row r="93" spans="2:34">
      <c r="B93" s="19" t="str">
        <f>IF(COUNTBLANK('data input'!B94:I94)&lt;8,AVERAGE('data input'!B94:I94),"")</f>
        <v/>
      </c>
      <c r="C93" s="20" t="str">
        <f t="shared" si="177"/>
        <v/>
      </c>
      <c r="D93" s="20" t="str">
        <f>IF(ISNUMBER(B93),LOG10('data input'!A94),"")</f>
        <v/>
      </c>
      <c r="U93" s="18" t="str">
        <f t="shared" ref="U93" si="184">IF(ISNUMBER(B93),C93-O87-Q87*D93,"")</f>
        <v/>
      </c>
      <c r="V93" s="18" t="str">
        <f t="shared" si="167"/>
        <v/>
      </c>
      <c r="X93" s="18" t="str">
        <f t="shared" si="179"/>
        <v/>
      </c>
    </row>
    <row r="94" spans="2:34">
      <c r="B94" s="19" t="str">
        <f>IF(COUNTBLANK('data input'!B95:I95)&lt;8,AVERAGE('data input'!B95:I95),"")</f>
        <v/>
      </c>
      <c r="C94" s="20" t="str">
        <f t="shared" si="177"/>
        <v/>
      </c>
      <c r="D94" s="20" t="str">
        <f>IF(ISNUMBER(B94),LOG10('data input'!A95),"")</f>
        <v/>
      </c>
      <c r="U94" s="18" t="str">
        <f t="shared" ref="U94" si="185">IF(ISNUMBER(B94),C94-O87-Q87*D94,"")</f>
        <v/>
      </c>
      <c r="V94" s="18" t="str">
        <f t="shared" si="167"/>
        <v/>
      </c>
      <c r="X94" s="18" t="str">
        <f t="shared" si="179"/>
        <v/>
      </c>
    </row>
    <row r="95" spans="2:34">
      <c r="B95" s="19" t="str">
        <f>IF(COUNTBLANK('data input'!B96:I96)&lt;8,AVERAGE('data input'!B96:I96),"")</f>
        <v/>
      </c>
      <c r="C95" s="20" t="str">
        <f t="shared" si="177"/>
        <v/>
      </c>
      <c r="D95" s="20" t="str">
        <f>IF(ISNUMBER(B95),LOG10('data input'!A96),"")</f>
        <v/>
      </c>
      <c r="U95" s="18" t="str">
        <f t="shared" ref="U95" si="186">IF(ISNUMBER(B95),C95-O87-Q87*D95,"")</f>
        <v/>
      </c>
      <c r="V95" s="18" t="str">
        <f t="shared" si="167"/>
        <v/>
      </c>
      <c r="X95" s="18" t="str">
        <f t="shared" si="179"/>
        <v/>
      </c>
    </row>
    <row r="96" spans="2:34">
      <c r="B96" s="19" t="str">
        <f>IF(COUNTBLANK('data input'!B97:I97)&lt;8,AVERAGE('data input'!B97:I97),"")</f>
        <v/>
      </c>
      <c r="C96" s="20" t="str">
        <f t="shared" si="177"/>
        <v/>
      </c>
      <c r="D96" s="20" t="str">
        <f>IF(ISNUMBER(B96),LOG10('data input'!A97),"")</f>
        <v/>
      </c>
      <c r="U96" s="18" t="str">
        <f t="shared" ref="U96" si="187">IF(ISNUMBER(B96),C96-O87-Q87*D96,"")</f>
        <v/>
      </c>
      <c r="V96" s="18" t="str">
        <f t="shared" si="167"/>
        <v/>
      </c>
      <c r="X96" s="18" t="str">
        <f t="shared" si="179"/>
        <v/>
      </c>
    </row>
    <row r="97" spans="2:34">
      <c r="B97" s="19" t="str">
        <f>IF(COUNTBLANK('data input'!B98:I98)&lt;8,AVERAGE('data input'!B98:I98),"")</f>
        <v/>
      </c>
      <c r="C97" s="20" t="str">
        <f t="shared" si="177"/>
        <v/>
      </c>
      <c r="D97" s="20" t="str">
        <f>IF(ISNUMBER(B97),LOG10('data input'!A98),"")</f>
        <v/>
      </c>
      <c r="U97" s="18" t="str">
        <f t="shared" ref="U97" si="188">IF(ISNUMBER(B97),C97-O87-Q87*D97,"")</f>
        <v/>
      </c>
      <c r="V97" s="18" t="str">
        <f t="shared" si="167"/>
        <v/>
      </c>
      <c r="X97" s="18" t="str">
        <f t="shared" si="179"/>
        <v/>
      </c>
    </row>
    <row r="98" spans="2:34">
      <c r="B98" s="19" t="str">
        <f>IF(COUNTBLANK('data input'!B99:I99)&lt;8,AVERAGE('data input'!B99:I99),"")</f>
        <v/>
      </c>
      <c r="C98" s="20" t="str">
        <f t="shared" si="177"/>
        <v/>
      </c>
      <c r="D98" s="20" t="str">
        <f>IF(ISNUMBER(B98),LOG10('data input'!A99),"")</f>
        <v/>
      </c>
      <c r="U98" s="18" t="str">
        <f t="shared" ref="U98" si="189">IF(ISNUMBER(B98),C98-O87-Q87*D98,"")</f>
        <v/>
      </c>
      <c r="V98" s="18" t="str">
        <f t="shared" si="167"/>
        <v/>
      </c>
      <c r="X98" s="18" t="str">
        <f t="shared" si="179"/>
        <v/>
      </c>
    </row>
    <row r="99" spans="2:34">
      <c r="B99" s="19" t="str">
        <f>IF(COUNTBLANK('data input'!B100:I100)&lt;8,AVERAGE('data input'!B100:I100),"")</f>
        <v/>
      </c>
      <c r="C99" s="20" t="str">
        <f t="shared" si="177"/>
        <v/>
      </c>
      <c r="D99" s="20" t="str">
        <f>IF(ISNUMBER(B99),LOG10('data input'!A100),"")</f>
        <v/>
      </c>
      <c r="U99" s="18" t="str">
        <f t="shared" ref="U99" si="190">IF(ISNUMBER(B99),C99-O87-Q87*D99,"")</f>
        <v/>
      </c>
      <c r="X99" s="18" t="str">
        <f t="shared" si="179"/>
        <v/>
      </c>
    </row>
    <row r="100" spans="2:34">
      <c r="B100" s="19"/>
      <c r="C100" s="20"/>
      <c r="D100" s="20"/>
      <c r="F100" s="17">
        <f t="shared" ref="F100" si="191">IF(SUM(COUNTBLANK(B102:B113))&lt;10,1,0)</f>
        <v>0</v>
      </c>
      <c r="G100" s="17" t="s">
        <v>42</v>
      </c>
      <c r="H100" s="18" t="s">
        <v>58</v>
      </c>
      <c r="I100" s="18" t="s">
        <v>66</v>
      </c>
      <c r="J100" s="18" t="s">
        <v>43</v>
      </c>
      <c r="K100" s="18" t="s">
        <v>44</v>
      </c>
      <c r="L100" s="18" t="s">
        <v>45</v>
      </c>
      <c r="M100" s="18" t="s">
        <v>57</v>
      </c>
      <c r="O100" s="18" t="s">
        <v>49</v>
      </c>
      <c r="P100" s="18" t="s">
        <v>59</v>
      </c>
      <c r="Q100" s="18" t="s">
        <v>26</v>
      </c>
      <c r="R100" s="18" t="s">
        <v>60</v>
      </c>
      <c r="S100" s="18" t="s">
        <v>52</v>
      </c>
      <c r="U100" s="18" t="s">
        <v>62</v>
      </c>
      <c r="V100" s="18" t="s">
        <v>67</v>
      </c>
      <c r="W100" s="18" t="s">
        <v>69</v>
      </c>
      <c r="X100" s="18" t="s">
        <v>68</v>
      </c>
      <c r="Y100" s="18" t="s">
        <v>48</v>
      </c>
      <c r="AA100" s="18" t="s">
        <v>64</v>
      </c>
      <c r="AC100" s="18" t="s">
        <v>47</v>
      </c>
      <c r="AD100" s="18" t="s">
        <v>65</v>
      </c>
      <c r="AE100" s="18" t="s">
        <v>70</v>
      </c>
      <c r="AF100" s="18" t="s">
        <v>41</v>
      </c>
      <c r="AG100" s="18" t="s">
        <v>73</v>
      </c>
      <c r="AH100" s="18" t="s">
        <v>74</v>
      </c>
    </row>
    <row r="101" spans="2:34">
      <c r="B101" s="21" t="s">
        <v>36</v>
      </c>
      <c r="C101" s="21"/>
      <c r="D101" s="21"/>
      <c r="G101" s="17" t="str">
        <f t="shared" ref="G101" si="192">IF(F100=1,12-SUM(COUNTBLANK(B102:B113)),"")</f>
        <v/>
      </c>
      <c r="H101" s="18" t="str">
        <f t="shared" ref="H101" si="193">IF(F100=1,LOG10(E$2),"")</f>
        <v/>
      </c>
      <c r="I101" s="18" t="str">
        <f t="shared" ref="I101" si="194">IF(F100=1,AVERAGE(D102:D113),"")</f>
        <v/>
      </c>
      <c r="J101" s="18" t="str">
        <f t="shared" ref="J101" si="195">IF(F100=1,_xlfn.STDEV.S(D102:D113),"")</f>
        <v/>
      </c>
      <c r="K101" s="18" t="str">
        <f t="shared" ref="K101" si="196">IF(F100=1,AVERAGE(C102:C113),"")</f>
        <v/>
      </c>
      <c r="L101" s="18" t="str">
        <f t="shared" ref="L101" si="197">IF(F100=1,_xlfn.STDEV.S(C102:C113),"")</f>
        <v/>
      </c>
      <c r="M101" s="18" t="str">
        <f t="shared" ref="M101" si="198">IF(F100=1,CORREL(C102:C113,D102:D113),"")</f>
        <v/>
      </c>
      <c r="O101" s="18" t="str">
        <f t="shared" ref="O101" si="199">IF(F100=1,K101-Q101*I101,"")</f>
        <v/>
      </c>
      <c r="P101" s="18" t="str">
        <f t="shared" ref="P101" si="200">IF(F100=1,SQRT(W101/G101^2*(SUM(X102:X113))/Y101),"")</f>
        <v/>
      </c>
      <c r="Q101" s="18" t="str">
        <f t="shared" ref="Q101" si="201">IF(F100=1,M101*L101/J101,"")</f>
        <v/>
      </c>
      <c r="R101" s="18" t="str">
        <f t="shared" ref="R101" si="202">IF(F100=1,SQRT(W101/(G101*Y101)),"")</f>
        <v/>
      </c>
      <c r="S101" s="18" t="str">
        <f t="shared" ref="S101" si="203">IF(F100=1,-W101/G101*I101/Y101,"")</f>
        <v/>
      </c>
      <c r="V101" s="18" t="str">
        <f t="shared" ref="V101:V112" si="204">IF(ISNUMBER(U101),U101^2,"")</f>
        <v/>
      </c>
      <c r="W101" s="18" t="str">
        <f t="shared" ref="W101" si="205">IF(F100=1,1/(G101-2)*SUM(V101:V112),"")</f>
        <v/>
      </c>
      <c r="Y101" s="18" t="str">
        <f t="shared" ref="Y101" si="206">IF(F100=1,AVERAGE(X102:X113)-I101^2,"")</f>
        <v/>
      </c>
      <c r="AA101" s="18" t="str">
        <f t="shared" ref="AA101" si="207">IF(F100=1,10^((H101-O101)/Q101),"")</f>
        <v/>
      </c>
      <c r="AC101" s="18" t="str">
        <f t="shared" ref="AC101" si="208">IF(F100=1,AA$3/AA101,"")</f>
        <v/>
      </c>
      <c r="AD101" s="18" t="str">
        <f t="shared" ref="AD101" si="209">IF(F100=1,(LOG(10,EXP(1))*AC101)^2*((P$3/Q$3)^2+(H$3-O$3)^2*(R$3/Q$3^2)^2+(P101/Q101)^2+(H$3-O101)^2*(R101/Q101^2)^2+2*(H$3-O$3)/Q$3^3*S$3+2*(H$3-O101)/Q101^3*S101),"")</f>
        <v/>
      </c>
      <c r="AE101" s="18" t="str">
        <f t="shared" ref="AE101" si="210">IF(F100=1,SQRT(AD101),"")</f>
        <v/>
      </c>
      <c r="AF101" s="18" t="str">
        <f t="shared" ref="AF101" si="211">IF(F100=1,LOG10(AC101),"")</f>
        <v/>
      </c>
      <c r="AG101" s="18" t="str">
        <f t="shared" ref="AG101" si="212">IF(F100=1,1/Q$3^2*(P$3^2+2*(H$3-O$3)/Q$3*S$3+((H$3-O$3)/Q$3)^2*R$3^2)+1/Q101^2*(P101^2+2*(H101-O101)/Q101*S101+((H101-O101)/Q101)^2*R101^2),"")</f>
        <v/>
      </c>
      <c r="AH101" s="18" t="str">
        <f t="shared" ref="AH101" si="213">IF(F100=1,SQRT(AG101),"")</f>
        <v/>
      </c>
    </row>
    <row r="102" spans="2:34">
      <c r="B102" s="19" t="str">
        <f>IF(COUNTBLANK('data input'!B103:I103)&lt;8,AVERAGE('data input'!B103:I103),"")</f>
        <v/>
      </c>
      <c r="C102" s="20" t="str">
        <f t="shared" ref="C102:C113" si="214">IF(ISNUMBER(B102),LOG10(B102),"")</f>
        <v/>
      </c>
      <c r="D102" s="20" t="str">
        <f>IF(ISNUMBER(B102),LOG10('data input'!A103),"")</f>
        <v/>
      </c>
      <c r="U102" s="18" t="str">
        <f t="shared" ref="U102" si="215">IF(ISNUMBER(B102),C102-O101-Q101*D102,"")</f>
        <v/>
      </c>
      <c r="V102" s="18" t="str">
        <f t="shared" si="204"/>
        <v/>
      </c>
      <c r="X102" s="18" t="str">
        <f t="shared" ref="X102:X113" si="216">IF(ISNUMBER(D102),D102^2,"")</f>
        <v/>
      </c>
    </row>
    <row r="103" spans="2:34">
      <c r="B103" s="19" t="str">
        <f>IF(COUNTBLANK('data input'!B104:I104)&lt;8,AVERAGE('data input'!B104:I104),"")</f>
        <v/>
      </c>
      <c r="C103" s="20" t="str">
        <f t="shared" si="214"/>
        <v/>
      </c>
      <c r="D103" s="20" t="str">
        <f>IF(ISNUMBER(B103),LOG10('data input'!A104),"")</f>
        <v/>
      </c>
      <c r="U103" s="18" t="str">
        <f t="shared" ref="U103" si="217">IF(ISNUMBER(B103),C103-O101-Q101*D103,"")</f>
        <v/>
      </c>
      <c r="V103" s="18" t="str">
        <f t="shared" si="204"/>
        <v/>
      </c>
      <c r="X103" s="18" t="str">
        <f t="shared" si="216"/>
        <v/>
      </c>
    </row>
    <row r="104" spans="2:34">
      <c r="B104" s="19" t="str">
        <f>IF(COUNTBLANK('data input'!B105:I105)&lt;8,AVERAGE('data input'!B105:I105),"")</f>
        <v/>
      </c>
      <c r="C104" s="20" t="str">
        <f t="shared" si="214"/>
        <v/>
      </c>
      <c r="D104" s="20" t="str">
        <f>IF(ISNUMBER(B104),LOG10('data input'!A105),"")</f>
        <v/>
      </c>
      <c r="U104" s="18" t="str">
        <f t="shared" ref="U104" si="218">IF(ISNUMBER(B104),C104-O101-Q101*D104,"")</f>
        <v/>
      </c>
      <c r="V104" s="18" t="str">
        <f t="shared" si="204"/>
        <v/>
      </c>
      <c r="X104" s="18" t="str">
        <f t="shared" si="216"/>
        <v/>
      </c>
    </row>
    <row r="105" spans="2:34">
      <c r="B105" s="19" t="str">
        <f>IF(COUNTBLANK('data input'!B106:I106)&lt;8,AVERAGE('data input'!B106:I106),"")</f>
        <v/>
      </c>
      <c r="C105" s="20" t="str">
        <f t="shared" si="214"/>
        <v/>
      </c>
      <c r="D105" s="20" t="str">
        <f>IF(ISNUMBER(B105),LOG10('data input'!A106),"")</f>
        <v/>
      </c>
      <c r="U105" s="18" t="str">
        <f t="shared" ref="U105" si="219">IF(ISNUMBER(B105),C105-O101-Q101*D105,"")</f>
        <v/>
      </c>
      <c r="V105" s="18" t="str">
        <f t="shared" si="204"/>
        <v/>
      </c>
      <c r="X105" s="18" t="str">
        <f t="shared" si="216"/>
        <v/>
      </c>
    </row>
    <row r="106" spans="2:34">
      <c r="B106" s="19" t="str">
        <f>IF(COUNTBLANK('data input'!B107:I107)&lt;8,AVERAGE('data input'!B107:I107),"")</f>
        <v/>
      </c>
      <c r="C106" s="20" t="str">
        <f t="shared" si="214"/>
        <v/>
      </c>
      <c r="D106" s="20" t="str">
        <f>IF(ISNUMBER(B106),LOG10('data input'!A107),"")</f>
        <v/>
      </c>
      <c r="U106" s="18" t="str">
        <f t="shared" ref="U106" si="220">IF(ISNUMBER(B106),C106-O101-Q101*D106,"")</f>
        <v/>
      </c>
      <c r="V106" s="18" t="str">
        <f t="shared" si="204"/>
        <v/>
      </c>
      <c r="X106" s="18" t="str">
        <f t="shared" si="216"/>
        <v/>
      </c>
    </row>
    <row r="107" spans="2:34">
      <c r="B107" s="19" t="str">
        <f>IF(COUNTBLANK('data input'!B108:I108)&lt;8,AVERAGE('data input'!B108:I108),"")</f>
        <v/>
      </c>
      <c r="C107" s="20" t="str">
        <f t="shared" si="214"/>
        <v/>
      </c>
      <c r="D107" s="20" t="str">
        <f>IF(ISNUMBER(B107),LOG10('data input'!A108),"")</f>
        <v/>
      </c>
      <c r="U107" s="18" t="str">
        <f t="shared" ref="U107" si="221">IF(ISNUMBER(B107),C107-O101-Q101*D107,"")</f>
        <v/>
      </c>
      <c r="V107" s="18" t="str">
        <f t="shared" si="204"/>
        <v/>
      </c>
      <c r="X107" s="18" t="str">
        <f t="shared" si="216"/>
        <v/>
      </c>
    </row>
    <row r="108" spans="2:34">
      <c r="B108" s="19" t="str">
        <f>IF(COUNTBLANK('data input'!B109:I109)&lt;8,AVERAGE('data input'!B109:I109),"")</f>
        <v/>
      </c>
      <c r="C108" s="20" t="str">
        <f t="shared" si="214"/>
        <v/>
      </c>
      <c r="D108" s="20" t="str">
        <f>IF(ISNUMBER(B108),LOG10('data input'!A109),"")</f>
        <v/>
      </c>
      <c r="U108" s="18" t="str">
        <f t="shared" ref="U108" si="222">IF(ISNUMBER(B108),C108-O101-Q101*D108,"")</f>
        <v/>
      </c>
      <c r="V108" s="18" t="str">
        <f t="shared" si="204"/>
        <v/>
      </c>
      <c r="X108" s="18" t="str">
        <f t="shared" si="216"/>
        <v/>
      </c>
    </row>
    <row r="109" spans="2:34">
      <c r="B109" s="19" t="str">
        <f>IF(COUNTBLANK('data input'!B110:I110)&lt;8,AVERAGE('data input'!B110:I110),"")</f>
        <v/>
      </c>
      <c r="C109" s="20" t="str">
        <f t="shared" si="214"/>
        <v/>
      </c>
      <c r="D109" s="20" t="str">
        <f>IF(ISNUMBER(B109),LOG10('data input'!A110),"")</f>
        <v/>
      </c>
      <c r="U109" s="18" t="str">
        <f t="shared" ref="U109" si="223">IF(ISNUMBER(B109),C109-O101-Q101*D109,"")</f>
        <v/>
      </c>
      <c r="V109" s="18" t="str">
        <f t="shared" si="204"/>
        <v/>
      </c>
      <c r="X109" s="18" t="str">
        <f t="shared" si="216"/>
        <v/>
      </c>
    </row>
    <row r="110" spans="2:34">
      <c r="B110" s="19" t="str">
        <f>IF(COUNTBLANK('data input'!B111:I111)&lt;8,AVERAGE('data input'!B111:I111),"")</f>
        <v/>
      </c>
      <c r="C110" s="20" t="str">
        <f t="shared" si="214"/>
        <v/>
      </c>
      <c r="D110" s="20" t="str">
        <f>IF(ISNUMBER(B110),LOG10('data input'!A111),"")</f>
        <v/>
      </c>
      <c r="U110" s="18" t="str">
        <f t="shared" ref="U110" si="224">IF(ISNUMBER(B110),C110-O101-Q101*D110,"")</f>
        <v/>
      </c>
      <c r="V110" s="18" t="str">
        <f t="shared" si="204"/>
        <v/>
      </c>
      <c r="X110" s="18" t="str">
        <f t="shared" si="216"/>
        <v/>
      </c>
    </row>
    <row r="111" spans="2:34">
      <c r="B111" s="19" t="str">
        <f>IF(COUNTBLANK('data input'!B112:I112)&lt;8,AVERAGE('data input'!B112:I112),"")</f>
        <v/>
      </c>
      <c r="C111" s="20" t="str">
        <f t="shared" si="214"/>
        <v/>
      </c>
      <c r="D111" s="20" t="str">
        <f>IF(ISNUMBER(B111),LOG10('data input'!A112),"")</f>
        <v/>
      </c>
      <c r="U111" s="18" t="str">
        <f t="shared" ref="U111" si="225">IF(ISNUMBER(B111),C111-O101-Q101*D111,"")</f>
        <v/>
      </c>
      <c r="V111" s="18" t="str">
        <f t="shared" si="204"/>
        <v/>
      </c>
      <c r="X111" s="18" t="str">
        <f t="shared" si="216"/>
        <v/>
      </c>
    </row>
    <row r="112" spans="2:34">
      <c r="B112" s="19" t="str">
        <f>IF(COUNTBLANK('data input'!B113:I113)&lt;8,AVERAGE('data input'!B113:I113),"")</f>
        <v/>
      </c>
      <c r="C112" s="20" t="str">
        <f t="shared" si="214"/>
        <v/>
      </c>
      <c r="D112" s="20" t="str">
        <f>IF(ISNUMBER(B112),LOG10('data input'!A113),"")</f>
        <v/>
      </c>
      <c r="U112" s="18" t="str">
        <f t="shared" ref="U112" si="226">IF(ISNUMBER(B112),C112-O101-Q101*D112,"")</f>
        <v/>
      </c>
      <c r="V112" s="18" t="str">
        <f t="shared" si="204"/>
        <v/>
      </c>
      <c r="X112" s="18" t="str">
        <f t="shared" si="216"/>
        <v/>
      </c>
    </row>
    <row r="113" spans="2:34">
      <c r="B113" s="19" t="str">
        <f>IF(COUNTBLANK('data input'!B114:I114)&lt;8,AVERAGE('data input'!B114:I114),"")</f>
        <v/>
      </c>
      <c r="C113" s="20" t="str">
        <f t="shared" si="214"/>
        <v/>
      </c>
      <c r="D113" s="20" t="str">
        <f>IF(ISNUMBER(B113),LOG10('data input'!A114),"")</f>
        <v/>
      </c>
      <c r="U113" s="18" t="str">
        <f t="shared" ref="U113" si="227">IF(ISNUMBER(B113),C113-O101-Q101*D113,"")</f>
        <v/>
      </c>
      <c r="X113" s="18" t="str">
        <f t="shared" si="216"/>
        <v/>
      </c>
    </row>
    <row r="114" spans="2:34">
      <c r="B114" s="19"/>
      <c r="C114" s="20"/>
      <c r="D114" s="20"/>
      <c r="F114" s="17">
        <f t="shared" ref="F114" si="228">IF(SUM(COUNTBLANK(B116:B127))&lt;10,1,0)</f>
        <v>0</v>
      </c>
      <c r="G114" s="17" t="s">
        <v>42</v>
      </c>
      <c r="H114" s="18" t="s">
        <v>58</v>
      </c>
      <c r="I114" s="18" t="s">
        <v>66</v>
      </c>
      <c r="J114" s="18" t="s">
        <v>43</v>
      </c>
      <c r="K114" s="18" t="s">
        <v>44</v>
      </c>
      <c r="L114" s="18" t="s">
        <v>45</v>
      </c>
      <c r="M114" s="18" t="s">
        <v>57</v>
      </c>
      <c r="O114" s="18" t="s">
        <v>49</v>
      </c>
      <c r="P114" s="18" t="s">
        <v>59</v>
      </c>
      <c r="Q114" s="18" t="s">
        <v>26</v>
      </c>
      <c r="R114" s="18" t="s">
        <v>60</v>
      </c>
      <c r="S114" s="18" t="s">
        <v>52</v>
      </c>
      <c r="U114" s="18" t="s">
        <v>62</v>
      </c>
      <c r="V114" s="18" t="s">
        <v>67</v>
      </c>
      <c r="W114" s="18" t="s">
        <v>69</v>
      </c>
      <c r="X114" s="18" t="s">
        <v>68</v>
      </c>
      <c r="Y114" s="18" t="s">
        <v>48</v>
      </c>
      <c r="AA114" s="18" t="s">
        <v>64</v>
      </c>
      <c r="AC114" s="18" t="s">
        <v>47</v>
      </c>
      <c r="AD114" s="18" t="s">
        <v>65</v>
      </c>
      <c r="AE114" s="18" t="s">
        <v>70</v>
      </c>
      <c r="AF114" s="18" t="s">
        <v>41</v>
      </c>
      <c r="AG114" s="18" t="s">
        <v>73</v>
      </c>
      <c r="AH114" s="18" t="s">
        <v>74</v>
      </c>
    </row>
    <row r="115" spans="2:34">
      <c r="B115" s="21" t="s">
        <v>37</v>
      </c>
      <c r="C115" s="21"/>
      <c r="D115" s="21"/>
      <c r="G115" s="17" t="str">
        <f t="shared" ref="G115" si="229">IF(F114=1,12-SUM(COUNTBLANK(B116:B127)),"")</f>
        <v/>
      </c>
      <c r="H115" s="18" t="str">
        <f t="shared" ref="H115" si="230">IF(F114=1,LOG10(E$2),"")</f>
        <v/>
      </c>
      <c r="I115" s="18" t="str">
        <f t="shared" ref="I115" si="231">IF(F114=1,AVERAGE(D116:D127),"")</f>
        <v/>
      </c>
      <c r="J115" s="18" t="str">
        <f t="shared" ref="J115" si="232">IF(F114=1,_xlfn.STDEV.S(D116:D127),"")</f>
        <v/>
      </c>
      <c r="K115" s="18" t="str">
        <f t="shared" ref="K115" si="233">IF(F114=1,AVERAGE(C116:C127),"")</f>
        <v/>
      </c>
      <c r="L115" s="18" t="str">
        <f t="shared" ref="L115" si="234">IF(F114=1,_xlfn.STDEV.S(C116:C127),"")</f>
        <v/>
      </c>
      <c r="M115" s="18" t="str">
        <f t="shared" ref="M115" si="235">IF(F114=1,CORREL(C116:C127,D116:D127),"")</f>
        <v/>
      </c>
      <c r="O115" s="18" t="str">
        <f t="shared" ref="O115" si="236">IF(F114=1,K115-Q115*I115,"")</f>
        <v/>
      </c>
      <c r="P115" s="18" t="str">
        <f t="shared" ref="P115" si="237">IF(F114=1,SQRT(W115/G115^2*(SUM(X116:X127))/Y115),"")</f>
        <v/>
      </c>
      <c r="Q115" s="18" t="str">
        <f t="shared" ref="Q115" si="238">IF(F114=1,M115*L115/J115,"")</f>
        <v/>
      </c>
      <c r="R115" s="18" t="str">
        <f t="shared" ref="R115" si="239">IF(F114=1,SQRT(W115/(G115*Y115)),"")</f>
        <v/>
      </c>
      <c r="S115" s="18" t="str">
        <f t="shared" ref="S115" si="240">IF(F114=1,-W115/G115*I115/Y115,"")</f>
        <v/>
      </c>
      <c r="V115" s="18" t="str">
        <f t="shared" ref="V115:V126" si="241">IF(ISNUMBER(U115),U115^2,"")</f>
        <v/>
      </c>
      <c r="W115" s="18" t="str">
        <f t="shared" ref="W115" si="242">IF(F114=1,1/(G115-2)*SUM(V115:V126),"")</f>
        <v/>
      </c>
      <c r="Y115" s="18" t="str">
        <f t="shared" ref="Y115" si="243">IF(F114=1,AVERAGE(X116:X127)-I115^2,"")</f>
        <v/>
      </c>
      <c r="AA115" s="18" t="str">
        <f t="shared" ref="AA115" si="244">IF(F114=1,10^((H115-O115)/Q115),"")</f>
        <v/>
      </c>
      <c r="AC115" s="18" t="str">
        <f t="shared" ref="AC115" si="245">IF(F114=1,AA$3/AA115,"")</f>
        <v/>
      </c>
      <c r="AD115" s="18" t="str">
        <f t="shared" ref="AD115" si="246">IF(F114=1,(LOG(10,EXP(1))*AC115)^2*((P$3/Q$3)^2+(H$3-O$3)^2*(R$3/Q$3^2)^2+(P115/Q115)^2+(H$3-O115)^2*(R115/Q115^2)^2+2*(H$3-O$3)/Q$3^3*S$3+2*(H$3-O115)/Q115^3*S115),"")</f>
        <v/>
      </c>
      <c r="AE115" s="18" t="str">
        <f t="shared" ref="AE115" si="247">IF(F114=1,SQRT(AD115),"")</f>
        <v/>
      </c>
      <c r="AF115" s="18" t="str">
        <f t="shared" ref="AF115" si="248">IF(F114=1,LOG10(AC115),"")</f>
        <v/>
      </c>
      <c r="AG115" s="18" t="str">
        <f t="shared" ref="AG115" si="249">IF(F114=1,1/Q$3^2*(P$3^2+2*(H$3-O$3)/Q$3*S$3+((H$3-O$3)/Q$3)^2*R$3^2)+1/Q115^2*(P115^2+2*(H115-O115)/Q115*S115+((H115-O115)/Q115)^2*R115^2),"")</f>
        <v/>
      </c>
      <c r="AH115" s="18" t="str">
        <f t="shared" ref="AH115" si="250">IF(F114=1,SQRT(AG115),"")</f>
        <v/>
      </c>
    </row>
    <row r="116" spans="2:34">
      <c r="B116" s="19" t="str">
        <f>IF(COUNTBLANK('data input'!B117:I117)&lt;8,AVERAGE('data input'!B117:I117),"")</f>
        <v/>
      </c>
      <c r="C116" s="20" t="str">
        <f t="shared" ref="C116:C127" si="251">IF(ISNUMBER(B116),LOG10(B116),"")</f>
        <v/>
      </c>
      <c r="D116" s="20" t="str">
        <f>IF(ISNUMBER(B116),LOG10('data input'!A117),"")</f>
        <v/>
      </c>
      <c r="U116" s="18" t="str">
        <f t="shared" ref="U116" si="252">IF(ISNUMBER(B116),C116-O115-Q115*D116,"")</f>
        <v/>
      </c>
      <c r="V116" s="18" t="str">
        <f t="shared" si="241"/>
        <v/>
      </c>
      <c r="X116" s="18" t="str">
        <f t="shared" ref="X116:X127" si="253">IF(ISNUMBER(D116),D116^2,"")</f>
        <v/>
      </c>
    </row>
    <row r="117" spans="2:34">
      <c r="B117" s="19" t="str">
        <f>IF(COUNTBLANK('data input'!B118:I118)&lt;8,AVERAGE('data input'!B118:I118),"")</f>
        <v/>
      </c>
      <c r="C117" s="20" t="str">
        <f t="shared" si="251"/>
        <v/>
      </c>
      <c r="D117" s="20" t="str">
        <f>IF(ISNUMBER(B117),LOG10('data input'!A118),"")</f>
        <v/>
      </c>
      <c r="U117" s="18" t="str">
        <f t="shared" ref="U117" si="254">IF(ISNUMBER(B117),C117-O115-Q115*D117,"")</f>
        <v/>
      </c>
      <c r="V117" s="18" t="str">
        <f t="shared" si="241"/>
        <v/>
      </c>
      <c r="X117" s="18" t="str">
        <f t="shared" si="253"/>
        <v/>
      </c>
    </row>
    <row r="118" spans="2:34">
      <c r="B118" s="19" t="str">
        <f>IF(COUNTBLANK('data input'!B119:I119)&lt;8,AVERAGE('data input'!B119:I119),"")</f>
        <v/>
      </c>
      <c r="C118" s="20" t="str">
        <f t="shared" si="251"/>
        <v/>
      </c>
      <c r="D118" s="20" t="str">
        <f>IF(ISNUMBER(B118),LOG10('data input'!A119),"")</f>
        <v/>
      </c>
      <c r="U118" s="18" t="str">
        <f t="shared" ref="U118" si="255">IF(ISNUMBER(B118),C118-O115-Q115*D118,"")</f>
        <v/>
      </c>
      <c r="V118" s="18" t="str">
        <f t="shared" si="241"/>
        <v/>
      </c>
      <c r="X118" s="18" t="str">
        <f t="shared" si="253"/>
        <v/>
      </c>
    </row>
    <row r="119" spans="2:34">
      <c r="B119" s="19" t="str">
        <f>IF(COUNTBLANK('data input'!B120:I120)&lt;8,AVERAGE('data input'!B120:I120),"")</f>
        <v/>
      </c>
      <c r="C119" s="20" t="str">
        <f t="shared" si="251"/>
        <v/>
      </c>
      <c r="D119" s="20" t="str">
        <f>IF(ISNUMBER(B119),LOG10('data input'!A120),"")</f>
        <v/>
      </c>
      <c r="U119" s="18" t="str">
        <f t="shared" ref="U119" si="256">IF(ISNUMBER(B119),C119-O115-Q115*D119,"")</f>
        <v/>
      </c>
      <c r="V119" s="18" t="str">
        <f t="shared" si="241"/>
        <v/>
      </c>
      <c r="X119" s="18" t="str">
        <f t="shared" si="253"/>
        <v/>
      </c>
    </row>
    <row r="120" spans="2:34">
      <c r="B120" s="19" t="str">
        <f>IF(COUNTBLANK('data input'!B121:I121)&lt;8,AVERAGE('data input'!B121:I121),"")</f>
        <v/>
      </c>
      <c r="C120" s="20" t="str">
        <f t="shared" si="251"/>
        <v/>
      </c>
      <c r="D120" s="20" t="str">
        <f>IF(ISNUMBER(B120),LOG10('data input'!A121),"")</f>
        <v/>
      </c>
      <c r="U120" s="18" t="str">
        <f t="shared" ref="U120" si="257">IF(ISNUMBER(B120),C120-O115-Q115*D120,"")</f>
        <v/>
      </c>
      <c r="V120" s="18" t="str">
        <f t="shared" si="241"/>
        <v/>
      </c>
      <c r="X120" s="18" t="str">
        <f t="shared" si="253"/>
        <v/>
      </c>
    </row>
    <row r="121" spans="2:34">
      <c r="B121" s="19" t="str">
        <f>IF(COUNTBLANK('data input'!B122:I122)&lt;8,AVERAGE('data input'!B122:I122),"")</f>
        <v/>
      </c>
      <c r="C121" s="20" t="str">
        <f t="shared" si="251"/>
        <v/>
      </c>
      <c r="D121" s="20" t="str">
        <f>IF(ISNUMBER(B121),LOG10('data input'!A122),"")</f>
        <v/>
      </c>
      <c r="U121" s="18" t="str">
        <f t="shared" ref="U121" si="258">IF(ISNUMBER(B121),C121-O115-Q115*D121,"")</f>
        <v/>
      </c>
      <c r="V121" s="18" t="str">
        <f t="shared" si="241"/>
        <v/>
      </c>
      <c r="X121" s="18" t="str">
        <f t="shared" si="253"/>
        <v/>
      </c>
    </row>
    <row r="122" spans="2:34">
      <c r="B122" s="19" t="str">
        <f>IF(COUNTBLANK('data input'!B123:I123)&lt;8,AVERAGE('data input'!B123:I123),"")</f>
        <v/>
      </c>
      <c r="C122" s="20" t="str">
        <f t="shared" si="251"/>
        <v/>
      </c>
      <c r="D122" s="20" t="str">
        <f>IF(ISNUMBER(B122),LOG10('data input'!A123),"")</f>
        <v/>
      </c>
      <c r="U122" s="18" t="str">
        <f t="shared" ref="U122" si="259">IF(ISNUMBER(B122),C122-O115-Q115*D122,"")</f>
        <v/>
      </c>
      <c r="V122" s="18" t="str">
        <f t="shared" si="241"/>
        <v/>
      </c>
      <c r="X122" s="18" t="str">
        <f t="shared" si="253"/>
        <v/>
      </c>
    </row>
    <row r="123" spans="2:34">
      <c r="B123" s="19" t="str">
        <f>IF(COUNTBLANK('data input'!B124:I124)&lt;8,AVERAGE('data input'!B124:I124),"")</f>
        <v/>
      </c>
      <c r="C123" s="20" t="str">
        <f t="shared" si="251"/>
        <v/>
      </c>
      <c r="D123" s="20" t="str">
        <f>IF(ISNUMBER(B123),LOG10('data input'!A124),"")</f>
        <v/>
      </c>
      <c r="U123" s="18" t="str">
        <f t="shared" ref="U123" si="260">IF(ISNUMBER(B123),C123-O115-Q115*D123,"")</f>
        <v/>
      </c>
      <c r="V123" s="18" t="str">
        <f t="shared" si="241"/>
        <v/>
      </c>
      <c r="X123" s="18" t="str">
        <f t="shared" si="253"/>
        <v/>
      </c>
    </row>
    <row r="124" spans="2:34">
      <c r="B124" s="19" t="str">
        <f>IF(COUNTBLANK('data input'!B125:I125)&lt;8,AVERAGE('data input'!B125:I125),"")</f>
        <v/>
      </c>
      <c r="C124" s="20" t="str">
        <f t="shared" si="251"/>
        <v/>
      </c>
      <c r="D124" s="20" t="str">
        <f>IF(ISNUMBER(B124),LOG10('data input'!A125),"")</f>
        <v/>
      </c>
      <c r="U124" s="18" t="str">
        <f t="shared" ref="U124" si="261">IF(ISNUMBER(B124),C124-O115-Q115*D124,"")</f>
        <v/>
      </c>
      <c r="V124" s="18" t="str">
        <f t="shared" si="241"/>
        <v/>
      </c>
      <c r="X124" s="18" t="str">
        <f t="shared" si="253"/>
        <v/>
      </c>
    </row>
    <row r="125" spans="2:34">
      <c r="B125" s="19" t="str">
        <f>IF(COUNTBLANK('data input'!B126:I126)&lt;8,AVERAGE('data input'!B126:I126),"")</f>
        <v/>
      </c>
      <c r="C125" s="20" t="str">
        <f t="shared" si="251"/>
        <v/>
      </c>
      <c r="D125" s="20" t="str">
        <f>IF(ISNUMBER(B125),LOG10('data input'!A126),"")</f>
        <v/>
      </c>
      <c r="U125" s="18" t="str">
        <f t="shared" ref="U125" si="262">IF(ISNUMBER(B125),C125-O115-Q115*D125,"")</f>
        <v/>
      </c>
      <c r="V125" s="18" t="str">
        <f t="shared" si="241"/>
        <v/>
      </c>
      <c r="X125" s="18" t="str">
        <f t="shared" si="253"/>
        <v/>
      </c>
    </row>
    <row r="126" spans="2:34">
      <c r="B126" s="19" t="str">
        <f>IF(COUNTBLANK('data input'!B127:I127)&lt;8,AVERAGE('data input'!B127:I127),"")</f>
        <v/>
      </c>
      <c r="C126" s="20" t="str">
        <f t="shared" si="251"/>
        <v/>
      </c>
      <c r="D126" s="20" t="str">
        <f>IF(ISNUMBER(B126),LOG10('data input'!A127),"")</f>
        <v/>
      </c>
      <c r="U126" s="18" t="str">
        <f t="shared" ref="U126" si="263">IF(ISNUMBER(B126),C126-O115-Q115*D126,"")</f>
        <v/>
      </c>
      <c r="V126" s="18" t="str">
        <f t="shared" si="241"/>
        <v/>
      </c>
      <c r="X126" s="18" t="str">
        <f t="shared" si="253"/>
        <v/>
      </c>
    </row>
    <row r="127" spans="2:34">
      <c r="B127" s="19" t="str">
        <f>IF(COUNTBLANK('data input'!B128:I128)&lt;8,AVERAGE('data input'!B128:I128),"")</f>
        <v/>
      </c>
      <c r="C127" s="20" t="str">
        <f t="shared" si="251"/>
        <v/>
      </c>
      <c r="D127" s="20" t="str">
        <f>IF(ISNUMBER(B127),LOG10('data input'!A128),"")</f>
        <v/>
      </c>
      <c r="U127" s="18" t="str">
        <f t="shared" ref="U127" si="264">IF(ISNUMBER(B127),C127-O115-Q115*D127,"")</f>
        <v/>
      </c>
      <c r="X127" s="18" t="str">
        <f t="shared" si="253"/>
        <v/>
      </c>
    </row>
    <row r="128" spans="2:34">
      <c r="B128" s="19"/>
      <c r="C128" s="20"/>
      <c r="D128" s="20"/>
      <c r="F128" s="17">
        <f t="shared" ref="F128" si="265">IF(SUM(COUNTBLANK(B130:B141))&lt;10,1,0)</f>
        <v>0</v>
      </c>
      <c r="G128" s="17" t="s">
        <v>42</v>
      </c>
      <c r="H128" s="18" t="s">
        <v>58</v>
      </c>
      <c r="I128" s="18" t="s">
        <v>66</v>
      </c>
      <c r="J128" s="18" t="s">
        <v>43</v>
      </c>
      <c r="K128" s="18" t="s">
        <v>44</v>
      </c>
      <c r="L128" s="18" t="s">
        <v>45</v>
      </c>
      <c r="M128" s="18" t="s">
        <v>57</v>
      </c>
      <c r="O128" s="18" t="s">
        <v>49</v>
      </c>
      <c r="P128" s="18" t="s">
        <v>59</v>
      </c>
      <c r="Q128" s="18" t="s">
        <v>26</v>
      </c>
      <c r="R128" s="18" t="s">
        <v>60</v>
      </c>
      <c r="S128" s="18" t="s">
        <v>52</v>
      </c>
      <c r="U128" s="18" t="s">
        <v>62</v>
      </c>
      <c r="V128" s="18" t="s">
        <v>67</v>
      </c>
      <c r="W128" s="18" t="s">
        <v>69</v>
      </c>
      <c r="X128" s="18" t="s">
        <v>68</v>
      </c>
      <c r="Y128" s="18" t="s">
        <v>48</v>
      </c>
      <c r="AA128" s="18" t="s">
        <v>64</v>
      </c>
      <c r="AC128" s="18" t="s">
        <v>47</v>
      </c>
      <c r="AD128" s="18" t="s">
        <v>65</v>
      </c>
      <c r="AE128" s="18" t="s">
        <v>70</v>
      </c>
      <c r="AF128" s="18" t="s">
        <v>41</v>
      </c>
      <c r="AG128" s="18" t="s">
        <v>73</v>
      </c>
      <c r="AH128" s="18" t="s">
        <v>74</v>
      </c>
    </row>
    <row r="129" spans="2:34">
      <c r="B129" s="21" t="s">
        <v>38</v>
      </c>
      <c r="C129" s="21"/>
      <c r="D129" s="21"/>
      <c r="G129" s="17" t="str">
        <f t="shared" ref="G129" si="266">IF(F128=1,12-SUM(COUNTBLANK(B130:B141)),"")</f>
        <v/>
      </c>
      <c r="H129" s="18" t="str">
        <f t="shared" ref="H129" si="267">IF(F128=1,LOG10(E$2),"")</f>
        <v/>
      </c>
      <c r="I129" s="18" t="str">
        <f t="shared" ref="I129" si="268">IF(F128=1,AVERAGE(D130:D141),"")</f>
        <v/>
      </c>
      <c r="J129" s="18" t="str">
        <f t="shared" ref="J129" si="269">IF(F128=1,_xlfn.STDEV.S(D130:D141),"")</f>
        <v/>
      </c>
      <c r="K129" s="18" t="str">
        <f t="shared" ref="K129" si="270">IF(F128=1,AVERAGE(C130:C141),"")</f>
        <v/>
      </c>
      <c r="L129" s="18" t="str">
        <f t="shared" ref="L129" si="271">IF(F128=1,_xlfn.STDEV.S(C130:C141),"")</f>
        <v/>
      </c>
      <c r="M129" s="18" t="str">
        <f t="shared" ref="M129" si="272">IF(F128=1,CORREL(C130:C141,D130:D141),"")</f>
        <v/>
      </c>
      <c r="O129" s="18" t="str">
        <f t="shared" ref="O129" si="273">IF(F128=1,K129-Q129*I129,"")</f>
        <v/>
      </c>
      <c r="P129" s="18" t="str">
        <f t="shared" ref="P129" si="274">IF(F128=1,SQRT(W129/G129^2*(SUM(X130:X141))/Y129),"")</f>
        <v/>
      </c>
      <c r="Q129" s="18" t="str">
        <f t="shared" ref="Q129" si="275">IF(F128=1,M129*L129/J129,"")</f>
        <v/>
      </c>
      <c r="R129" s="18" t="str">
        <f t="shared" ref="R129" si="276">IF(F128=1,SQRT(W129/(G129*Y129)),"")</f>
        <v/>
      </c>
      <c r="S129" s="18" t="str">
        <f t="shared" ref="S129" si="277">IF(F128=1,-W129/G129*I129/Y129,"")</f>
        <v/>
      </c>
      <c r="V129" s="18" t="str">
        <f t="shared" ref="V129:V140" si="278">IF(ISNUMBER(U129),U129^2,"")</f>
        <v/>
      </c>
      <c r="W129" s="18" t="str">
        <f t="shared" ref="W129" si="279">IF(F128=1,1/(G129-2)*SUM(V129:V140),"")</f>
        <v/>
      </c>
      <c r="Y129" s="18" t="str">
        <f t="shared" ref="Y129" si="280">IF(F128=1,AVERAGE(X130:X141)-I129^2,"")</f>
        <v/>
      </c>
      <c r="AA129" s="18" t="str">
        <f t="shared" ref="AA129" si="281">IF(F128=1,10^((H129-O129)/Q129),"")</f>
        <v/>
      </c>
      <c r="AC129" s="18" t="str">
        <f t="shared" ref="AC129" si="282">IF(F128=1,AA$3/AA129,"")</f>
        <v/>
      </c>
      <c r="AD129" s="18" t="str">
        <f t="shared" ref="AD129" si="283">IF(F128=1,(LOG(10,EXP(1))*AC129)^2*((P$3/Q$3)^2+(H$3-O$3)^2*(R$3/Q$3^2)^2+(P129/Q129)^2+(H$3-O129)^2*(R129/Q129^2)^2+2*(H$3-O$3)/Q$3^3*S$3+2*(H$3-O129)/Q129^3*S129),"")</f>
        <v/>
      </c>
      <c r="AE129" s="18" t="str">
        <f t="shared" ref="AE129" si="284">IF(F128=1,SQRT(AD129),"")</f>
        <v/>
      </c>
      <c r="AF129" s="18" t="str">
        <f t="shared" ref="AF129" si="285">IF(F128=1,LOG10(AC129),"")</f>
        <v/>
      </c>
      <c r="AG129" s="18" t="str">
        <f t="shared" ref="AG129" si="286">IF(F128=1,1/Q$3^2*(P$3^2+2*(H$3-O$3)/Q$3*S$3+((H$3-O$3)/Q$3)^2*R$3^2)+1/Q129^2*(P129^2+2*(H129-O129)/Q129*S129+((H129-O129)/Q129)^2*R129^2),"")</f>
        <v/>
      </c>
      <c r="AH129" s="18" t="str">
        <f t="shared" ref="AH129" si="287">IF(F128=1,SQRT(AG129),"")</f>
        <v/>
      </c>
    </row>
    <row r="130" spans="2:34">
      <c r="B130" s="19" t="str">
        <f>IF(COUNTBLANK('data input'!B131:I131)&lt;8,AVERAGE('data input'!B131:I131),"")</f>
        <v/>
      </c>
      <c r="C130" s="20" t="str">
        <f t="shared" ref="C130:C141" si="288">IF(ISNUMBER(B130),LOG10(B130),"")</f>
        <v/>
      </c>
      <c r="D130" s="20" t="str">
        <f>IF(ISNUMBER(B130),LOG10('data input'!A131),"")</f>
        <v/>
      </c>
      <c r="U130" s="18" t="str">
        <f t="shared" ref="U130" si="289">IF(ISNUMBER(B130),C130-O129-Q129*D130,"")</f>
        <v/>
      </c>
      <c r="V130" s="18" t="str">
        <f t="shared" si="278"/>
        <v/>
      </c>
      <c r="X130" s="18" t="str">
        <f t="shared" ref="X130:X141" si="290">IF(ISNUMBER(D130),D130^2,"")</f>
        <v/>
      </c>
    </row>
    <row r="131" spans="2:34">
      <c r="B131" s="19" t="str">
        <f>IF(COUNTBLANK('data input'!B132:I132)&lt;8,AVERAGE('data input'!B132:I132),"")</f>
        <v/>
      </c>
      <c r="C131" s="20" t="str">
        <f t="shared" si="288"/>
        <v/>
      </c>
      <c r="D131" s="20" t="str">
        <f>IF(ISNUMBER(B131),LOG10('data input'!A132),"")</f>
        <v/>
      </c>
      <c r="U131" s="18" t="str">
        <f t="shared" ref="U131" si="291">IF(ISNUMBER(B131),C131-O129-Q129*D131,"")</f>
        <v/>
      </c>
      <c r="V131" s="18" t="str">
        <f t="shared" si="278"/>
        <v/>
      </c>
      <c r="X131" s="18" t="str">
        <f t="shared" si="290"/>
        <v/>
      </c>
    </row>
    <row r="132" spans="2:34">
      <c r="B132" s="19" t="str">
        <f>IF(COUNTBLANK('data input'!B133:I133)&lt;8,AVERAGE('data input'!B133:I133),"")</f>
        <v/>
      </c>
      <c r="C132" s="20" t="str">
        <f t="shared" si="288"/>
        <v/>
      </c>
      <c r="D132" s="20" t="str">
        <f>IF(ISNUMBER(B132),LOG10('data input'!A133),"")</f>
        <v/>
      </c>
      <c r="U132" s="18" t="str">
        <f t="shared" ref="U132" si="292">IF(ISNUMBER(B132),C132-O129-Q129*D132,"")</f>
        <v/>
      </c>
      <c r="V132" s="18" t="str">
        <f t="shared" si="278"/>
        <v/>
      </c>
      <c r="X132" s="18" t="str">
        <f t="shared" si="290"/>
        <v/>
      </c>
    </row>
    <row r="133" spans="2:34">
      <c r="B133" s="19" t="str">
        <f>IF(COUNTBLANK('data input'!B134:I134)&lt;8,AVERAGE('data input'!B134:I134),"")</f>
        <v/>
      </c>
      <c r="C133" s="20" t="str">
        <f t="shared" si="288"/>
        <v/>
      </c>
      <c r="D133" s="20" t="str">
        <f>IF(ISNUMBER(B133),LOG10('data input'!A134),"")</f>
        <v/>
      </c>
      <c r="U133" s="18" t="str">
        <f t="shared" ref="U133" si="293">IF(ISNUMBER(B133),C133-O129-Q129*D133,"")</f>
        <v/>
      </c>
      <c r="V133" s="18" t="str">
        <f t="shared" si="278"/>
        <v/>
      </c>
      <c r="X133" s="18" t="str">
        <f t="shared" si="290"/>
        <v/>
      </c>
    </row>
    <row r="134" spans="2:34">
      <c r="B134" s="19" t="str">
        <f>IF(COUNTBLANK('data input'!B135:I135)&lt;8,AVERAGE('data input'!B135:I135),"")</f>
        <v/>
      </c>
      <c r="C134" s="20" t="str">
        <f t="shared" si="288"/>
        <v/>
      </c>
      <c r="D134" s="20" t="str">
        <f>IF(ISNUMBER(B134),LOG10('data input'!A135),"")</f>
        <v/>
      </c>
      <c r="U134" s="18" t="str">
        <f t="shared" ref="U134" si="294">IF(ISNUMBER(B134),C134-O129-Q129*D134,"")</f>
        <v/>
      </c>
      <c r="V134" s="18" t="str">
        <f t="shared" si="278"/>
        <v/>
      </c>
      <c r="X134" s="18" t="str">
        <f t="shared" si="290"/>
        <v/>
      </c>
    </row>
    <row r="135" spans="2:34">
      <c r="B135" s="19" t="str">
        <f>IF(COUNTBLANK('data input'!B136:I136)&lt;8,AVERAGE('data input'!B136:I136),"")</f>
        <v/>
      </c>
      <c r="C135" s="20" t="str">
        <f t="shared" si="288"/>
        <v/>
      </c>
      <c r="D135" s="20" t="str">
        <f>IF(ISNUMBER(B135),LOG10('data input'!A136),"")</f>
        <v/>
      </c>
      <c r="U135" s="18" t="str">
        <f t="shared" ref="U135" si="295">IF(ISNUMBER(B135),C135-O129-Q129*D135,"")</f>
        <v/>
      </c>
      <c r="V135" s="18" t="str">
        <f t="shared" si="278"/>
        <v/>
      </c>
      <c r="X135" s="18" t="str">
        <f t="shared" si="290"/>
        <v/>
      </c>
    </row>
    <row r="136" spans="2:34">
      <c r="B136" s="19" t="str">
        <f>IF(COUNTBLANK('data input'!B137:I137)&lt;8,AVERAGE('data input'!B137:I137),"")</f>
        <v/>
      </c>
      <c r="C136" s="20" t="str">
        <f t="shared" si="288"/>
        <v/>
      </c>
      <c r="D136" s="20" t="str">
        <f>IF(ISNUMBER(B136),LOG10('data input'!A137),"")</f>
        <v/>
      </c>
      <c r="U136" s="18" t="str">
        <f t="shared" ref="U136" si="296">IF(ISNUMBER(B136),C136-O129-Q129*D136,"")</f>
        <v/>
      </c>
      <c r="V136" s="18" t="str">
        <f t="shared" si="278"/>
        <v/>
      </c>
      <c r="X136" s="18" t="str">
        <f t="shared" si="290"/>
        <v/>
      </c>
    </row>
    <row r="137" spans="2:34">
      <c r="B137" s="19" t="str">
        <f>IF(COUNTBLANK('data input'!B138:I138)&lt;8,AVERAGE('data input'!B138:I138),"")</f>
        <v/>
      </c>
      <c r="C137" s="20" t="str">
        <f t="shared" si="288"/>
        <v/>
      </c>
      <c r="D137" s="20" t="str">
        <f>IF(ISNUMBER(B137),LOG10('data input'!A138),"")</f>
        <v/>
      </c>
      <c r="U137" s="18" t="str">
        <f t="shared" ref="U137" si="297">IF(ISNUMBER(B137),C137-O129-Q129*D137,"")</f>
        <v/>
      </c>
      <c r="V137" s="18" t="str">
        <f t="shared" si="278"/>
        <v/>
      </c>
      <c r="X137" s="18" t="str">
        <f t="shared" si="290"/>
        <v/>
      </c>
    </row>
    <row r="138" spans="2:34">
      <c r="B138" s="19" t="str">
        <f>IF(COUNTBLANK('data input'!B139:I139)&lt;8,AVERAGE('data input'!B139:I139),"")</f>
        <v/>
      </c>
      <c r="C138" s="20" t="str">
        <f t="shared" si="288"/>
        <v/>
      </c>
      <c r="D138" s="20" t="str">
        <f>IF(ISNUMBER(B138),LOG10('data input'!A139),"")</f>
        <v/>
      </c>
      <c r="U138" s="18" t="str">
        <f t="shared" ref="U138" si="298">IF(ISNUMBER(B138),C138-O129-Q129*D138,"")</f>
        <v/>
      </c>
      <c r="V138" s="18" t="str">
        <f t="shared" si="278"/>
        <v/>
      </c>
      <c r="X138" s="18" t="str">
        <f t="shared" si="290"/>
        <v/>
      </c>
    </row>
    <row r="139" spans="2:34">
      <c r="B139" s="19" t="str">
        <f>IF(COUNTBLANK('data input'!B140:I140)&lt;8,AVERAGE('data input'!B140:I140),"")</f>
        <v/>
      </c>
      <c r="C139" s="20" t="str">
        <f t="shared" si="288"/>
        <v/>
      </c>
      <c r="D139" s="20" t="str">
        <f>IF(ISNUMBER(B139),LOG10('data input'!A140),"")</f>
        <v/>
      </c>
      <c r="U139" s="18" t="str">
        <f t="shared" ref="U139" si="299">IF(ISNUMBER(B139),C139-O129-Q129*D139,"")</f>
        <v/>
      </c>
      <c r="V139" s="18" t="str">
        <f t="shared" si="278"/>
        <v/>
      </c>
      <c r="X139" s="18" t="str">
        <f t="shared" si="290"/>
        <v/>
      </c>
    </row>
    <row r="140" spans="2:34">
      <c r="B140" s="19" t="str">
        <f>IF(COUNTBLANK('data input'!B141:I141)&lt;8,AVERAGE('data input'!B141:I141),"")</f>
        <v/>
      </c>
      <c r="C140" s="20" t="str">
        <f t="shared" si="288"/>
        <v/>
      </c>
      <c r="D140" s="20" t="str">
        <f>IF(ISNUMBER(B140),LOG10('data input'!A141),"")</f>
        <v/>
      </c>
      <c r="U140" s="18" t="str">
        <f t="shared" ref="U140" si="300">IF(ISNUMBER(B140),C140-O129-Q129*D140,"")</f>
        <v/>
      </c>
      <c r="V140" s="18" t="str">
        <f t="shared" si="278"/>
        <v/>
      </c>
      <c r="X140" s="18" t="str">
        <f t="shared" si="290"/>
        <v/>
      </c>
    </row>
    <row r="141" spans="2:34">
      <c r="B141" s="19" t="str">
        <f>IF(COUNTBLANK('data input'!B142:I142)&lt;8,AVERAGE('data input'!B142:I142),"")</f>
        <v/>
      </c>
      <c r="C141" s="20" t="str">
        <f t="shared" si="288"/>
        <v/>
      </c>
      <c r="D141" s="20" t="str">
        <f>IF(ISNUMBER(B141),LOG10('data input'!A142),"")</f>
        <v/>
      </c>
      <c r="U141" s="18" t="str">
        <f t="shared" ref="U141" si="301">IF(ISNUMBER(B141),C141-O129-Q129*D141,"")</f>
        <v/>
      </c>
      <c r="X141" s="18" t="str">
        <f t="shared" si="290"/>
        <v/>
      </c>
    </row>
    <row r="142" spans="2:34">
      <c r="B142" s="19"/>
      <c r="C142" s="20"/>
      <c r="D142" s="20"/>
    </row>
    <row r="143" spans="2:34">
      <c r="B143" s="21"/>
      <c r="C143" s="21"/>
      <c r="D143" s="21"/>
    </row>
    <row r="144" spans="2:34">
      <c r="B144" s="19"/>
      <c r="C144" s="20"/>
      <c r="D144" s="20"/>
    </row>
    <row r="145" spans="2:4">
      <c r="B145" s="19"/>
      <c r="C145" s="20"/>
      <c r="D145" s="20"/>
    </row>
    <row r="146" spans="2:4">
      <c r="B146" s="19"/>
      <c r="C146" s="20"/>
      <c r="D146" s="20"/>
    </row>
    <row r="147" spans="2:4">
      <c r="B147" s="19"/>
      <c r="C147" s="20"/>
      <c r="D147" s="20"/>
    </row>
  </sheetData>
  <sheetProtection password="9CD3" sheet="1" objects="1" scenarios="1"/>
  <phoneticPr fontId="3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basic information</vt:lpstr>
      <vt:lpstr>data input</vt:lpstr>
      <vt:lpstr>results</vt:lpstr>
      <vt:lpstr>calculation</vt:lpstr>
    </vt:vector>
  </TitlesOfParts>
  <Company>Klinikum der Universitaet Muenchen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nbrix</dc:creator>
  <cp:lastModifiedBy>nbrix</cp:lastModifiedBy>
  <dcterms:created xsi:type="dcterms:W3CDTF">2020-12-08T10:37:57Z</dcterms:created>
  <dcterms:modified xsi:type="dcterms:W3CDTF">2021-07-30T15:31:37Z</dcterms:modified>
</cp:coreProperties>
</file>