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slie/Desktop/"/>
    </mc:Choice>
  </mc:AlternateContent>
  <xr:revisionPtr revIDLastSave="0" documentId="8_{61349565-3673-D941-B6FA-C5683E3C1C01}" xr6:coauthVersionLast="45" xr6:coauthVersionMax="45" xr10:uidLastSave="{00000000-0000-0000-0000-000000000000}"/>
  <bookViews>
    <workbookView xWindow="47300" yWindow="5600" windowWidth="27640" windowHeight="16040" xr2:uid="{273CE409-2932-4B47-903E-1CA61CE35B3B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K27" i="1"/>
  <c r="K26" i="1"/>
  <c r="B24" i="1"/>
  <c r="F21" i="1"/>
  <c r="K21" i="1" s="1"/>
  <c r="K20" i="1"/>
  <c r="K19" i="1"/>
  <c r="B19" i="1"/>
  <c r="K18" i="1"/>
  <c r="K17" i="1"/>
  <c r="K16" i="1"/>
  <c r="H16" i="1"/>
  <c r="F16" i="1"/>
  <c r="H15" i="1"/>
  <c r="K15" i="1" s="1"/>
  <c r="F15" i="1"/>
  <c r="F14" i="1"/>
  <c r="K14" i="1" s="1"/>
  <c r="K13" i="1"/>
  <c r="F13" i="1"/>
  <c r="F12" i="1"/>
  <c r="K12" i="1" s="1"/>
  <c r="K11" i="1"/>
  <c r="D7" i="1" s="1"/>
  <c r="B7" i="1" s="1"/>
  <c r="C7" i="1" s="1"/>
  <c r="K10" i="1"/>
  <c r="A7" i="1"/>
</calcChain>
</file>

<file path=xl/sharedStrings.xml><?xml version="1.0" encoding="utf-8"?>
<sst xmlns="http://schemas.openxmlformats.org/spreadsheetml/2006/main" count="109" uniqueCount="58">
  <si>
    <t>Options</t>
  </si>
  <si>
    <t>Number of barcodes</t>
  </si>
  <si>
    <t>cy3</t>
  </si>
  <si>
    <t>cy5</t>
  </si>
  <si>
    <t>Alexa750</t>
  </si>
  <si>
    <t>bulk-cy5</t>
  </si>
  <si>
    <t>bulk-Alexa750</t>
  </si>
  <si>
    <t>Results</t>
  </si>
  <si>
    <t>Number of hyb. rounds</t>
  </si>
  <si>
    <t>Total cost</t>
  </si>
  <si>
    <t>per read</t>
  </si>
  <si>
    <t>per hyb</t>
  </si>
  <si>
    <t>Reagent</t>
  </si>
  <si>
    <t>amount measured</t>
  </si>
  <si>
    <t>Unit used</t>
  </si>
  <si>
    <t>amount made</t>
  </si>
  <si>
    <t>unit</t>
  </si>
  <si>
    <t>used per hybe</t>
  </si>
  <si>
    <t>Cost per unit sale</t>
  </si>
  <si>
    <t>Amount per unit sale</t>
  </si>
  <si>
    <t>Unit sold</t>
  </si>
  <si>
    <t>unit notes</t>
  </si>
  <si>
    <t>cost per hyb</t>
  </si>
  <si>
    <t>Glucose Oxidase</t>
  </si>
  <si>
    <t>mg</t>
  </si>
  <si>
    <t>mL</t>
  </si>
  <si>
    <t>250 KU, mg approximated</t>
  </si>
  <si>
    <t>Catalase</t>
  </si>
  <si>
    <t>uL</t>
  </si>
  <si>
    <t>50 mg in a 250 mL solution</t>
  </si>
  <si>
    <t>cy3 imaging oligo</t>
  </si>
  <si>
    <t>well</t>
  </si>
  <si>
    <t>for 100 uM in Tris at 250 nmol scale</t>
  </si>
  <si>
    <t>cy5 imaging oligo</t>
  </si>
  <si>
    <t>A750 imaging oligo</t>
  </si>
  <si>
    <t>cy5 imaging oligo (buk price)</t>
  </si>
  <si>
    <t xml:space="preserve">26x 500 uL of 200 uM </t>
  </si>
  <si>
    <t>A750 imaging oligo (buk price)</t>
  </si>
  <si>
    <t>strand-displacement oligos</t>
  </si>
  <si>
    <t>200 uM, 25 nmol desalted in Tris</t>
  </si>
  <si>
    <t>readout-probe</t>
  </si>
  <si>
    <t>200 uM 25 nmol desalted in Tris</t>
  </si>
  <si>
    <t>formamide</t>
  </si>
  <si>
    <t>100% formamide</t>
  </si>
  <si>
    <t>ethlyene carbonate</t>
  </si>
  <si>
    <t>500 g ~ 500 mL</t>
  </si>
  <si>
    <t>SSC</t>
  </si>
  <si>
    <t>20x SSC</t>
  </si>
  <si>
    <t>Additional costs</t>
  </si>
  <si>
    <t>used per exp</t>
  </si>
  <si>
    <t>fiducial-488</t>
  </si>
  <si>
    <t>exp</t>
  </si>
  <si>
    <t>96-well plate</t>
  </si>
  <si>
    <t>each</t>
  </si>
  <si>
    <t>crate</t>
  </si>
  <si>
    <t>Thermo AB-0765</t>
  </si>
  <si>
    <t>coverglass</t>
  </si>
  <si>
    <t>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</si>
</sst>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\$#,##0.00000"/>
  </numFmts>
  <fonts count="5" x14ac:knownFonts="1">
    <font>
      <sz val="12"/>
      <color theme="1"/>
      <name val="Calibri"/>
      <family val="2"/>
      <scheme val="minor"/>
    </font>
    <font>
      <b/>
      <sz val="11"/>
      <name val="Cambria"/>
      <charset val="1"/>
    </font>
    <font>
      <sz val="11"/>
      <name val="Cambria"/>
      <charset val="1"/>
    </font>
    <font>
      <b/>
      <sz val="11"/>
      <name val="Arial"/>
      <charset val="1"/>
    </font>
    <font>
      <sz val="11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  <fill>
      <patternFill patternType="solid">
        <fgColor rgb="FFD9EAD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1" xfId="0" applyFont="1" applyFill="1" applyBorder="1"/>
    <xf numFmtId="3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66" fontId="2" fillId="5" borderId="0" xfId="0" applyNumberFormat="1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5F43-29B6-DB4D-B10F-F4EF4DE5CD21}">
  <dimension ref="A1:K28"/>
  <sheetViews>
    <sheetView tabSelected="1" workbookViewId="0">
      <selection activeCell="D7" sqref="D7"/>
    </sheetView>
  </sheetViews>
  <sheetFormatPr baseColWidth="10" defaultRowHeight="16" x14ac:dyDescent="0.2"/>
  <sheetData>
    <row r="1" spans="1:11" x14ac:dyDescent="0.2">
      <c r="A1" s="1" t="s">
        <v>0</v>
      </c>
      <c r="B1" s="2"/>
      <c r="C1" s="3"/>
      <c r="D1" s="4"/>
      <c r="E1" s="4"/>
      <c r="F1" s="5"/>
      <c r="G1" s="3"/>
      <c r="H1" s="6"/>
      <c r="I1" s="2"/>
      <c r="J1" s="7"/>
    </row>
    <row r="2" spans="1:11" x14ac:dyDescent="0.2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/>
      <c r="H2" s="6"/>
      <c r="I2" s="2"/>
      <c r="J2" s="7"/>
    </row>
    <row r="3" spans="1:11" x14ac:dyDescent="0.2">
      <c r="A3" s="12">
        <v>60</v>
      </c>
      <c r="B3" s="12">
        <v>0</v>
      </c>
      <c r="C3" s="13">
        <v>0</v>
      </c>
      <c r="D3" s="13">
        <v>0</v>
      </c>
      <c r="E3" s="13">
        <v>1</v>
      </c>
      <c r="F3" s="13">
        <v>1</v>
      </c>
      <c r="H3" s="6"/>
      <c r="I3" s="2"/>
      <c r="J3" s="7"/>
    </row>
    <row r="4" spans="1:11" x14ac:dyDescent="0.2">
      <c r="B4" s="2"/>
      <c r="C4" s="3"/>
      <c r="D4" s="4"/>
      <c r="E4" s="4"/>
      <c r="F4" s="5"/>
      <c r="G4" s="3"/>
      <c r="H4" s="6"/>
    </row>
    <row r="5" spans="1:11" x14ac:dyDescent="0.2">
      <c r="A5" s="1" t="s">
        <v>7</v>
      </c>
      <c r="B5" s="1"/>
      <c r="C5" s="11"/>
      <c r="D5" s="14"/>
      <c r="F5" s="5"/>
      <c r="G5" s="3"/>
      <c r="H5" s="6"/>
      <c r="I5" s="2"/>
      <c r="J5" s="7"/>
    </row>
    <row r="6" spans="1:11" x14ac:dyDescent="0.2">
      <c r="A6" s="15" t="s">
        <v>8</v>
      </c>
      <c r="B6" s="15" t="s">
        <v>9</v>
      </c>
      <c r="C6" s="10" t="s">
        <v>10</v>
      </c>
      <c r="D6" s="9" t="s">
        <v>11</v>
      </c>
      <c r="F6" s="5"/>
      <c r="G6" s="3"/>
      <c r="H6" s="6"/>
      <c r="I6" s="2"/>
      <c r="J6" s="7"/>
    </row>
    <row r="7" spans="1:11" x14ac:dyDescent="0.2">
      <c r="A7" s="16">
        <f>A3/SUM(B3:F3)</f>
        <v>30</v>
      </c>
      <c r="B7" s="17">
        <f>A7*D7+B24</f>
        <v>25.56177392307692</v>
      </c>
      <c r="C7" s="17">
        <f>B7/A3</f>
        <v>0.42602956538461534</v>
      </c>
      <c r="D7" s="17">
        <f>SUM(K10:K22)</f>
        <v>0.56287713076923074</v>
      </c>
      <c r="F7" s="5"/>
      <c r="G7" s="3"/>
      <c r="H7" s="6"/>
      <c r="I7" s="2"/>
      <c r="J7" s="7"/>
    </row>
    <row r="8" spans="1:11" x14ac:dyDescent="0.2">
      <c r="A8" s="1"/>
      <c r="C8" s="3"/>
      <c r="D8" s="4"/>
      <c r="E8" s="4"/>
      <c r="F8" s="5"/>
      <c r="G8" s="3"/>
      <c r="H8" s="6"/>
      <c r="I8" s="2"/>
      <c r="J8" s="7"/>
    </row>
    <row r="9" spans="1:11" x14ac:dyDescent="0.2">
      <c r="A9" s="18" t="s">
        <v>12</v>
      </c>
      <c r="B9" s="19" t="s">
        <v>13</v>
      </c>
      <c r="C9" s="20" t="s">
        <v>14</v>
      </c>
      <c r="D9" s="21" t="s">
        <v>15</v>
      </c>
      <c r="E9" s="21" t="s">
        <v>16</v>
      </c>
      <c r="F9" s="22" t="s">
        <v>17</v>
      </c>
      <c r="G9" s="20" t="s">
        <v>18</v>
      </c>
      <c r="H9" s="23" t="s">
        <v>19</v>
      </c>
      <c r="I9" s="19" t="s">
        <v>20</v>
      </c>
      <c r="J9" s="24" t="s">
        <v>21</v>
      </c>
      <c r="K9" s="25" t="s">
        <v>22</v>
      </c>
    </row>
    <row r="10" spans="1:11" x14ac:dyDescent="0.2">
      <c r="A10" s="26" t="s">
        <v>23</v>
      </c>
      <c r="B10" s="27">
        <v>20</v>
      </c>
      <c r="C10" s="28" t="s">
        <v>24</v>
      </c>
      <c r="D10" s="29">
        <v>40</v>
      </c>
      <c r="E10" s="29" t="s">
        <v>25</v>
      </c>
      <c r="F10" s="30">
        <v>0.5</v>
      </c>
      <c r="G10" s="28">
        <v>395</v>
      </c>
      <c r="H10" s="31">
        <v>2500</v>
      </c>
      <c r="I10" s="27" t="s">
        <v>24</v>
      </c>
      <c r="J10" s="32" t="s">
        <v>26</v>
      </c>
      <c r="K10" s="33">
        <f t="shared" ref="K10:K21" si="0">B10/H10*F10/D10*G10</f>
        <v>3.95E-2</v>
      </c>
    </row>
    <row r="11" spans="1:11" x14ac:dyDescent="0.2">
      <c r="A11" s="26" t="s">
        <v>27</v>
      </c>
      <c r="B11" s="27">
        <v>200</v>
      </c>
      <c r="C11" s="28" t="s">
        <v>28</v>
      </c>
      <c r="D11" s="29">
        <v>40</v>
      </c>
      <c r="E11" s="29" t="s">
        <v>25</v>
      </c>
      <c r="F11" s="30">
        <v>0.5</v>
      </c>
      <c r="G11" s="28">
        <v>71.19</v>
      </c>
      <c r="H11" s="31">
        <v>250000</v>
      </c>
      <c r="I11" s="27" t="s">
        <v>28</v>
      </c>
      <c r="J11" s="32" t="s">
        <v>29</v>
      </c>
      <c r="K11" s="33">
        <f t="shared" si="0"/>
        <v>7.1190000000000001E-4</v>
      </c>
    </row>
    <row r="12" spans="1:11" x14ac:dyDescent="0.2">
      <c r="A12" s="26" t="s">
        <v>30</v>
      </c>
      <c r="B12" s="27">
        <v>0.7</v>
      </c>
      <c r="C12" s="28" t="s">
        <v>28</v>
      </c>
      <c r="D12" s="29">
        <v>1</v>
      </c>
      <c r="E12" s="29" t="s">
        <v>31</v>
      </c>
      <c r="F12" s="30">
        <f>B3</f>
        <v>0</v>
      </c>
      <c r="G12" s="28">
        <v>160.19999999999999</v>
      </c>
      <c r="H12" s="31">
        <v>100</v>
      </c>
      <c r="I12" s="27" t="s">
        <v>28</v>
      </c>
      <c r="J12" s="32" t="s">
        <v>32</v>
      </c>
      <c r="K12" s="33">
        <f t="shared" si="0"/>
        <v>0</v>
      </c>
    </row>
    <row r="13" spans="1:11" x14ac:dyDescent="0.2">
      <c r="A13" s="26" t="s">
        <v>33</v>
      </c>
      <c r="B13" s="27">
        <v>0.7</v>
      </c>
      <c r="C13" s="28" t="s">
        <v>28</v>
      </c>
      <c r="D13" s="29">
        <v>1</v>
      </c>
      <c r="E13" s="29" t="s">
        <v>31</v>
      </c>
      <c r="F13" s="30">
        <f>C3</f>
        <v>0</v>
      </c>
      <c r="G13" s="28">
        <v>160.19999999999999</v>
      </c>
      <c r="H13" s="31">
        <v>100</v>
      </c>
      <c r="I13" s="27" t="s">
        <v>28</v>
      </c>
      <c r="J13" s="32" t="s">
        <v>32</v>
      </c>
      <c r="K13" s="33">
        <f t="shared" si="0"/>
        <v>0</v>
      </c>
    </row>
    <row r="14" spans="1:11" x14ac:dyDescent="0.2">
      <c r="A14" s="26" t="s">
        <v>34</v>
      </c>
      <c r="B14" s="27">
        <v>0.7</v>
      </c>
      <c r="C14" s="28" t="s">
        <v>28</v>
      </c>
      <c r="D14" s="29">
        <v>1</v>
      </c>
      <c r="E14" s="29" t="s">
        <v>31</v>
      </c>
      <c r="F14" s="30">
        <f>D3</f>
        <v>0</v>
      </c>
      <c r="G14" s="28">
        <v>342</v>
      </c>
      <c r="H14" s="31">
        <v>100</v>
      </c>
      <c r="I14" s="27" t="s">
        <v>28</v>
      </c>
      <c r="J14" s="32" t="s">
        <v>32</v>
      </c>
      <c r="K14" s="33">
        <f t="shared" si="0"/>
        <v>0</v>
      </c>
    </row>
    <row r="15" spans="1:11" x14ac:dyDescent="0.2">
      <c r="A15" s="26" t="s">
        <v>35</v>
      </c>
      <c r="B15" s="27">
        <v>0.7</v>
      </c>
      <c r="C15" s="28" t="s">
        <v>28</v>
      </c>
      <c r="D15" s="29">
        <v>1</v>
      </c>
      <c r="E15" s="29" t="s">
        <v>31</v>
      </c>
      <c r="F15" s="30">
        <f>E3</f>
        <v>1</v>
      </c>
      <c r="G15" s="28">
        <v>3295</v>
      </c>
      <c r="H15" s="31">
        <f>26*500*2</f>
        <v>26000</v>
      </c>
      <c r="I15" s="28" t="s">
        <v>28</v>
      </c>
      <c r="J15" s="32" t="s">
        <v>36</v>
      </c>
      <c r="K15" s="33">
        <f t="shared" si="0"/>
        <v>8.8711538461538453E-2</v>
      </c>
    </row>
    <row r="16" spans="1:11" x14ac:dyDescent="0.2">
      <c r="A16" s="26" t="s">
        <v>37</v>
      </c>
      <c r="B16" s="27">
        <v>0.7</v>
      </c>
      <c r="C16" s="28" t="s">
        <v>28</v>
      </c>
      <c r="D16" s="29">
        <v>1</v>
      </c>
      <c r="E16" s="29" t="s">
        <v>31</v>
      </c>
      <c r="F16" s="30">
        <f>F3</f>
        <v>1</v>
      </c>
      <c r="G16" s="28">
        <v>9000</v>
      </c>
      <c r="H16" s="31">
        <f>26*500*2</f>
        <v>26000</v>
      </c>
      <c r="I16" s="28" t="s">
        <v>28</v>
      </c>
      <c r="J16" s="32" t="s">
        <v>36</v>
      </c>
      <c r="K16" s="33">
        <f t="shared" si="0"/>
        <v>0.24230769230769228</v>
      </c>
    </row>
    <row r="17" spans="1:11" x14ac:dyDescent="0.2">
      <c r="A17" s="26" t="s">
        <v>38</v>
      </c>
      <c r="B17" s="27">
        <v>0.9</v>
      </c>
      <c r="C17" s="28" t="s">
        <v>28</v>
      </c>
      <c r="D17" s="29">
        <v>96</v>
      </c>
      <c r="E17" s="29" t="s">
        <v>31</v>
      </c>
      <c r="F17" s="30">
        <v>1</v>
      </c>
      <c r="G17" s="28">
        <v>260</v>
      </c>
      <c r="H17" s="31">
        <v>50</v>
      </c>
      <c r="I17" s="28" t="s">
        <v>28</v>
      </c>
      <c r="J17" s="32" t="s">
        <v>39</v>
      </c>
      <c r="K17" s="33">
        <f t="shared" si="0"/>
        <v>4.8750000000000009E-2</v>
      </c>
    </row>
    <row r="18" spans="1:11" x14ac:dyDescent="0.2">
      <c r="A18" s="26" t="s">
        <v>40</v>
      </c>
      <c r="B18" s="27">
        <v>0.3</v>
      </c>
      <c r="C18" s="28" t="s">
        <v>28</v>
      </c>
      <c r="D18" s="29">
        <v>96</v>
      </c>
      <c r="E18" s="29" t="s">
        <v>31</v>
      </c>
      <c r="F18" s="30">
        <v>1</v>
      </c>
      <c r="G18" s="28">
        <v>432</v>
      </c>
      <c r="H18" s="31">
        <v>50</v>
      </c>
      <c r="I18" s="28" t="s">
        <v>28</v>
      </c>
      <c r="J18" s="32" t="s">
        <v>41</v>
      </c>
      <c r="K18" s="33">
        <f t="shared" si="0"/>
        <v>2.7E-2</v>
      </c>
    </row>
    <row r="19" spans="1:11" x14ac:dyDescent="0.2">
      <c r="A19" s="26" t="s">
        <v>42</v>
      </c>
      <c r="B19" s="27">
        <f>0.3*250</f>
        <v>75</v>
      </c>
      <c r="C19" s="28" t="s">
        <v>25</v>
      </c>
      <c r="D19" s="29">
        <v>250</v>
      </c>
      <c r="E19" s="29" t="s">
        <v>25</v>
      </c>
      <c r="F19" s="30">
        <v>2</v>
      </c>
      <c r="G19" s="28">
        <v>71.19</v>
      </c>
      <c r="H19" s="31">
        <v>500</v>
      </c>
      <c r="I19" s="28" t="s">
        <v>25</v>
      </c>
      <c r="J19" s="32" t="s">
        <v>43</v>
      </c>
      <c r="K19" s="33">
        <f t="shared" si="0"/>
        <v>8.542799999999999E-2</v>
      </c>
    </row>
    <row r="20" spans="1:11" x14ac:dyDescent="0.2">
      <c r="A20" s="26" t="s">
        <v>44</v>
      </c>
      <c r="B20" s="27">
        <v>25</v>
      </c>
      <c r="C20" s="28" t="s">
        <v>25</v>
      </c>
      <c r="D20" s="29">
        <v>100</v>
      </c>
      <c r="E20" s="29" t="s">
        <v>25</v>
      </c>
      <c r="F20" s="30">
        <v>0.6</v>
      </c>
      <c r="G20" s="28">
        <v>23.56</v>
      </c>
      <c r="H20" s="31">
        <v>500</v>
      </c>
      <c r="I20" s="27" t="s">
        <v>25</v>
      </c>
      <c r="J20" s="32" t="s">
        <v>45</v>
      </c>
      <c r="K20" s="33">
        <f t="shared" si="0"/>
        <v>7.0679999999999988E-3</v>
      </c>
    </row>
    <row r="21" spans="1:11" x14ac:dyDescent="0.2">
      <c r="A21" s="26" t="s">
        <v>46</v>
      </c>
      <c r="B21" s="27">
        <v>50</v>
      </c>
      <c r="C21" s="28" t="s">
        <v>25</v>
      </c>
      <c r="D21" s="29">
        <v>250</v>
      </c>
      <c r="E21" s="29" t="s">
        <v>25</v>
      </c>
      <c r="F21" s="30">
        <f>0.6+2</f>
        <v>2.6</v>
      </c>
      <c r="G21" s="28">
        <v>45</v>
      </c>
      <c r="H21" s="31">
        <v>1000</v>
      </c>
      <c r="I21" s="27" t="s">
        <v>25</v>
      </c>
      <c r="J21" s="32" t="s">
        <v>47</v>
      </c>
      <c r="K21" s="33">
        <f t="shared" si="0"/>
        <v>2.3400000000000004E-2</v>
      </c>
    </row>
    <row r="23" spans="1:11" x14ac:dyDescent="0.2">
      <c r="B23" s="2"/>
      <c r="C23" s="3"/>
      <c r="D23" s="4"/>
      <c r="E23" s="4"/>
      <c r="F23" s="5"/>
      <c r="G23" s="3"/>
      <c r="H23" s="6"/>
      <c r="I23" s="2"/>
      <c r="J23" s="7"/>
    </row>
    <row r="24" spans="1:11" x14ac:dyDescent="0.2">
      <c r="A24" s="1" t="s">
        <v>48</v>
      </c>
      <c r="B24" s="14">
        <f>SUM(K26:K28)</f>
        <v>8.6754599999999993</v>
      </c>
      <c r="C24" s="3"/>
      <c r="D24" s="4"/>
      <c r="E24" s="4"/>
      <c r="F24" s="5"/>
      <c r="G24" s="3"/>
      <c r="H24" s="6"/>
      <c r="I24" s="2"/>
      <c r="J24" s="7"/>
    </row>
    <row r="25" spans="1:11" x14ac:dyDescent="0.2">
      <c r="A25" s="18" t="s">
        <v>12</v>
      </c>
      <c r="B25" s="19" t="s">
        <v>13</v>
      </c>
      <c r="C25" s="20" t="s">
        <v>14</v>
      </c>
      <c r="D25" s="21" t="s">
        <v>15</v>
      </c>
      <c r="E25" s="21" t="s">
        <v>16</v>
      </c>
      <c r="F25" s="22" t="s">
        <v>49</v>
      </c>
      <c r="G25" s="20" t="s">
        <v>18</v>
      </c>
      <c r="H25" s="23" t="s">
        <v>19</v>
      </c>
      <c r="I25" s="19" t="s">
        <v>20</v>
      </c>
      <c r="J25" s="24" t="s">
        <v>21</v>
      </c>
      <c r="K25" s="25" t="s">
        <v>22</v>
      </c>
    </row>
    <row r="26" spans="1:11" x14ac:dyDescent="0.2">
      <c r="A26" s="26" t="s">
        <v>50</v>
      </c>
      <c r="B26" s="27">
        <v>0.7</v>
      </c>
      <c r="C26" s="28" t="s">
        <v>28</v>
      </c>
      <c r="D26" s="29">
        <v>1</v>
      </c>
      <c r="E26" s="29" t="s">
        <v>51</v>
      </c>
      <c r="F26" s="30">
        <v>2</v>
      </c>
      <c r="G26" s="28">
        <v>295.39</v>
      </c>
      <c r="H26" s="31">
        <v>100</v>
      </c>
      <c r="I26" s="27" t="s">
        <v>28</v>
      </c>
      <c r="J26" s="32" t="s">
        <v>32</v>
      </c>
      <c r="K26" s="33">
        <f>B26/H26*F26/D26*G26</f>
        <v>4.1354599999999992</v>
      </c>
    </row>
    <row r="27" spans="1:11" x14ac:dyDescent="0.2">
      <c r="A27" s="34" t="s">
        <v>52</v>
      </c>
      <c r="B27" s="2">
        <v>1</v>
      </c>
      <c r="C27" s="3" t="s">
        <v>53</v>
      </c>
      <c r="D27" s="4">
        <v>1</v>
      </c>
      <c r="E27" s="4" t="s">
        <v>51</v>
      </c>
      <c r="F27" s="5">
        <v>1</v>
      </c>
      <c r="G27" s="3">
        <v>177</v>
      </c>
      <c r="H27" s="6">
        <v>50</v>
      </c>
      <c r="I27" s="2" t="s">
        <v>54</v>
      </c>
      <c r="J27" s="7" t="s">
        <v>55</v>
      </c>
      <c r="K27" s="33">
        <f>B27/H27*F27/D27*G27</f>
        <v>3.54</v>
      </c>
    </row>
    <row r="28" spans="1:11" x14ac:dyDescent="0.2">
      <c r="A28" s="34" t="s">
        <v>56</v>
      </c>
      <c r="B28" s="2">
        <v>1</v>
      </c>
      <c r="C28" s="3" t="s">
        <v>53</v>
      </c>
      <c r="D28" s="4">
        <v>1</v>
      </c>
      <c r="E28" s="4" t="s">
        <v>51</v>
      </c>
      <c r="F28" s="5">
        <v>1</v>
      </c>
      <c r="G28" s="3">
        <v>500</v>
      </c>
      <c r="H28" s="6">
        <v>500</v>
      </c>
      <c r="I28" s="2" t="s">
        <v>57</v>
      </c>
      <c r="J28" s="7"/>
      <c r="K28" s="33">
        <f>B28/H28*F28/D28*G28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leslie.jm7@gmail.com</dc:creator>
  <cp:lastModifiedBy>leslie.jm7@gmail.com</cp:lastModifiedBy>
  <dcterms:created xsi:type="dcterms:W3CDTF">2020-08-11T23:11:33Z</dcterms:created>
  <dcterms:modified xsi:type="dcterms:W3CDTF">2020-08-11T23:12:09Z</dcterms:modified>
</cp:coreProperties>
</file>