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m Hinman\OneDrive - UW\Manuscripts\2020 In Vitro Crypt Protocols Paper\For re-submission\"/>
    </mc:Choice>
  </mc:AlternateContent>
  <xr:revisionPtr revIDLastSave="0" documentId="11_E964CC9AFE722E0B620B0C913E14320EB4DD1376" xr6:coauthVersionLast="45" xr6:coauthVersionMax="45" xr10:uidLastSave="{00000000-0000-0000-0000-000000000000}"/>
  <bookViews>
    <workbookView xWindow="-120" yWindow="-21720" windowWidth="38640" windowHeight="21240" tabRatio="500" xr2:uid="{00000000-000D-0000-FFFF-FFFF00000000}"/>
  </bookViews>
  <sheets>
    <sheet name="Collagen Neutralization Volumes" sheetId="1" r:id="rId1"/>
    <sheet name="Subcultivation Ratios" sheetId="2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2" l="1"/>
  <c r="C21" i="2"/>
  <c r="D20" i="2"/>
  <c r="C20" i="2"/>
  <c r="D19" i="2"/>
  <c r="C19" i="2"/>
  <c r="D18" i="2"/>
  <c r="C18" i="2"/>
  <c r="C17" i="2"/>
  <c r="C16" i="2"/>
  <c r="C15" i="2"/>
  <c r="C14" i="2"/>
  <c r="B20" i="1"/>
  <c r="C34" i="1" s="1"/>
  <c r="B19" i="1"/>
  <c r="B34" i="1" s="1"/>
  <c r="C32" i="1"/>
  <c r="B32" i="1"/>
  <c r="B15" i="1"/>
  <c r="B16" i="1"/>
  <c r="C31" i="1"/>
  <c r="B31" i="1"/>
  <c r="C33" i="1"/>
  <c r="C30" i="1"/>
  <c r="B33" i="1"/>
  <c r="B30" i="1"/>
  <c r="B23" i="1"/>
  <c r="C23" i="1"/>
  <c r="B24" i="1"/>
  <c r="C24" i="1"/>
  <c r="B25" i="1"/>
  <c r="C25" i="1"/>
  <c r="B26" i="1"/>
  <c r="C26" i="1"/>
  <c r="C27" i="1"/>
</calcChain>
</file>

<file path=xl/sharedStrings.xml><?xml version="1.0" encoding="utf-8"?>
<sst xmlns="http://schemas.openxmlformats.org/spreadsheetml/2006/main" count="64" uniqueCount="59">
  <si>
    <r>
      <rPr>
        <b/>
        <sz val="16"/>
        <color theme="1"/>
        <rFont val="Calibri"/>
        <family val="2"/>
        <scheme val="minor"/>
      </rPr>
      <t>Instructions:</t>
    </r>
    <r>
      <rPr>
        <sz val="16"/>
        <color theme="1"/>
        <rFont val="Calibri"/>
        <family val="2"/>
        <scheme val="minor"/>
      </rPr>
      <t xml:space="preserve"> Change starting and ending collagen concentrations (in yellow), and both neutralization buffer consituents and mixing volumes will automatically repopulate.</t>
    </r>
  </si>
  <si>
    <t>Stock Concentrations</t>
  </si>
  <si>
    <t>Collagen Stock (mg/mL)</t>
  </si>
  <si>
    <t>Acetic Acid, in collagen stock (M)</t>
  </si>
  <si>
    <t>HEPES Stock (M)</t>
  </si>
  <si>
    <t>7.5 wt % NaHCO3 (M)</t>
  </si>
  <si>
    <t>PBS Stock (x)</t>
  </si>
  <si>
    <t>NaOH (M)</t>
  </si>
  <si>
    <t>Final Concentrations (during neutralization)</t>
  </si>
  <si>
    <t>HEPES (M)</t>
  </si>
  <si>
    <t>NaHCO3 (M)</t>
  </si>
  <si>
    <t>PBS (x)</t>
  </si>
  <si>
    <t>Collagen (mg/mL)</t>
  </si>
  <si>
    <t>Acetic Acid</t>
  </si>
  <si>
    <t>NaOH</t>
  </si>
  <si>
    <t>Ratios for Mixing</t>
  </si>
  <si>
    <t>Collagen Stock</t>
  </si>
  <si>
    <t>Neutralization Buffer</t>
  </si>
  <si>
    <t>Neutralization Buffer Prep</t>
  </si>
  <si>
    <t>Needed Concentration (M or x)</t>
  </si>
  <si>
    <t>Required Amount of Stock for 50 mL</t>
  </si>
  <si>
    <t>HEPES</t>
  </si>
  <si>
    <t>NaHCO3</t>
  </si>
  <si>
    <t>PBS</t>
  </si>
  <si>
    <t>Water</t>
  </si>
  <si>
    <t>N/A</t>
  </si>
  <si>
    <t>Final Mixing Volumes (uL)</t>
  </si>
  <si>
    <t>Collagen (uL)</t>
  </si>
  <si>
    <t>Neutralization Buffer (uL)</t>
  </si>
  <si>
    <r>
      <rPr>
        <b/>
        <i/>
        <sz val="16"/>
        <color rgb="FF000000"/>
        <rFont val="Calibri"/>
        <family val="2"/>
      </rPr>
      <t>Instructions:</t>
    </r>
    <r>
      <rPr>
        <sz val="16"/>
        <color rgb="FF000000"/>
        <rFont val="Calibri"/>
        <family val="2"/>
      </rPr>
      <t xml:space="preserve"> Change desired number of wells/inserts for planned culture format (in yellow), and the number of maintenance wells (6-well format) needed will automatically repopulate.</t>
    </r>
  </si>
  <si>
    <t>Reference Values</t>
  </si>
  <si>
    <t>Culture Format</t>
  </si>
  <si>
    <r>
      <t>Surface Area (cm</t>
    </r>
    <r>
      <rPr>
        <b/>
        <vertAlign val="super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)</t>
    </r>
  </si>
  <si>
    <t>Part Number</t>
  </si>
  <si>
    <t>6-well</t>
  </si>
  <si>
    <t>N/A (Generic)</t>
  </si>
  <si>
    <t>12-well</t>
  </si>
  <si>
    <t>24-well</t>
  </si>
  <si>
    <t>96-well</t>
  </si>
  <si>
    <t>12-well Falcon insert</t>
  </si>
  <si>
    <t>353180 (Corning)</t>
  </si>
  <si>
    <t>12-well Transwell</t>
  </si>
  <si>
    <t>3401 (Corning)</t>
  </si>
  <si>
    <t>96-well Millicell</t>
  </si>
  <si>
    <t>PSHT004S5 (Millipore-Sigma)</t>
  </si>
  <si>
    <t>I want to culture...</t>
  </si>
  <si>
    <t>Therefore, I need…</t>
  </si>
  <si>
    <t>Using a subcultivation ratio of…</t>
  </si>
  <si>
    <t>Number of Wells/Inserts</t>
  </si>
  <si>
    <t>Number of Confluent 6-Wells</t>
  </si>
  <si>
    <t>Passage Ratio (Surface Area)</t>
  </si>
  <si>
    <t>6-wells</t>
  </si>
  <si>
    <t>12-wells</t>
  </si>
  <si>
    <t>24-wells</t>
  </si>
  <si>
    <t>96-wells</t>
  </si>
  <si>
    <t>12-well Falcon inserts for monolayers</t>
  </si>
  <si>
    <t>12-well Transwells for monolayers</t>
  </si>
  <si>
    <r>
      <t xml:space="preserve">12-well Transwells for </t>
    </r>
    <r>
      <rPr>
        <i/>
        <sz val="12"/>
        <color rgb="FF000000"/>
        <rFont val="Calibri"/>
        <family val="2"/>
      </rPr>
      <t>in vitro</t>
    </r>
    <r>
      <rPr>
        <sz val="12"/>
        <color rgb="FF000000"/>
        <rFont val="Calibri"/>
        <family val="2"/>
      </rPr>
      <t>crypts</t>
    </r>
  </si>
  <si>
    <t>96-well Millicells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</si>
</sst>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2"/>
    </font>
    <font>
      <b/>
      <i/>
      <sz val="16"/>
      <color rgb="FF70AD47"/>
      <name val="Calibri"/>
      <family val="2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9C5700"/>
      <name val="Calibri"/>
      <family val="2"/>
    </font>
    <font>
      <i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/>
    <xf numFmtId="0" fontId="0" fillId="3" borderId="3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0" xfId="0" applyFont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6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4" fillId="10" borderId="1" xfId="1" applyFont="1" applyFill="1" applyBorder="1" applyAlignment="1">
      <alignment horizontal="center"/>
    </xf>
    <xf numFmtId="164" fontId="13" fillId="8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</cellXfs>
  <cellStyles count="1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4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Neutral" xfId="1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F25" sqref="F25"/>
    </sheetView>
  </sheetViews>
  <sheetFormatPr defaultColWidth="11" defaultRowHeight="15.6"/>
  <cols>
    <col min="1" max="1" width="37" customWidth="1"/>
    <col min="2" max="2" width="31.875" style="1" customWidth="1"/>
    <col min="3" max="3" width="32.875" style="1" customWidth="1"/>
    <col min="4" max="4" width="22.875" customWidth="1"/>
    <col min="5" max="5" width="16" customWidth="1"/>
    <col min="6" max="6" width="23.875" customWidth="1"/>
  </cols>
  <sheetData>
    <row r="1" spans="1:2" ht="21">
      <c r="A1" s="12" t="s">
        <v>0</v>
      </c>
    </row>
    <row r="2" spans="1:2">
      <c r="A2" s="2" t="s">
        <v>1</v>
      </c>
      <c r="B2" s="3"/>
    </row>
    <row r="3" spans="1:2">
      <c r="A3" s="4" t="s">
        <v>2</v>
      </c>
      <c r="B3" s="10">
        <v>3.36</v>
      </c>
    </row>
    <row r="4" spans="1:2">
      <c r="A4" s="6" t="s">
        <v>3</v>
      </c>
      <c r="B4" s="7">
        <v>0.02</v>
      </c>
    </row>
    <row r="5" spans="1:2">
      <c r="A5" s="4" t="s">
        <v>4</v>
      </c>
      <c r="B5" s="5">
        <v>1</v>
      </c>
    </row>
    <row r="6" spans="1:2">
      <c r="A6" s="6" t="s">
        <v>5</v>
      </c>
      <c r="B6" s="7">
        <v>0.89300000000000002</v>
      </c>
    </row>
    <row r="7" spans="1:2">
      <c r="A7" s="4" t="s">
        <v>6</v>
      </c>
      <c r="B7" s="5">
        <v>10</v>
      </c>
    </row>
    <row r="8" spans="1:2">
      <c r="A8" s="6" t="s">
        <v>7</v>
      </c>
      <c r="B8" s="7">
        <v>1</v>
      </c>
    </row>
    <row r="10" spans="1:2">
      <c r="A10" s="2" t="s">
        <v>8</v>
      </c>
      <c r="B10" s="3"/>
    </row>
    <row r="11" spans="1:2">
      <c r="A11" s="4" t="s">
        <v>9</v>
      </c>
      <c r="B11" s="5">
        <v>0.02</v>
      </c>
    </row>
    <row r="12" spans="1:2">
      <c r="A12" s="6" t="s">
        <v>10</v>
      </c>
      <c r="B12" s="7">
        <v>5.2999999999999999E-2</v>
      </c>
    </row>
    <row r="13" spans="1:2">
      <c r="A13" s="4" t="s">
        <v>11</v>
      </c>
      <c r="B13" s="5">
        <v>1</v>
      </c>
    </row>
    <row r="14" spans="1:2">
      <c r="A14" s="6" t="s">
        <v>12</v>
      </c>
      <c r="B14" s="10">
        <v>1</v>
      </c>
    </row>
    <row r="15" spans="1:2">
      <c r="A15" s="4" t="s">
        <v>13</v>
      </c>
      <c r="B15" s="5">
        <f>B4*B19</f>
        <v>5.9523809523809521E-3</v>
      </c>
    </row>
    <row r="16" spans="1:2">
      <c r="A16" s="6" t="s">
        <v>14</v>
      </c>
      <c r="B16" s="7">
        <f>B15</f>
        <v>5.9523809523809521E-3</v>
      </c>
    </row>
    <row r="18" spans="1:3">
      <c r="A18" s="2" t="s">
        <v>15</v>
      </c>
      <c r="B18" s="3"/>
    </row>
    <row r="19" spans="1:3">
      <c r="A19" s="4" t="s">
        <v>16</v>
      </c>
      <c r="B19" s="5">
        <f>B14/B3</f>
        <v>0.29761904761904762</v>
      </c>
    </row>
    <row r="20" spans="1:3">
      <c r="A20" s="6" t="s">
        <v>17</v>
      </c>
      <c r="B20" s="7">
        <f>1-(B14/B3)</f>
        <v>0.70238095238095233</v>
      </c>
    </row>
    <row r="22" spans="1:3">
      <c r="A22" s="8" t="s">
        <v>18</v>
      </c>
      <c r="B22" s="9" t="s">
        <v>19</v>
      </c>
      <c r="C22" s="9" t="s">
        <v>20</v>
      </c>
    </row>
    <row r="23" spans="1:3">
      <c r="A23" s="4" t="s">
        <v>21</v>
      </c>
      <c r="B23" s="5">
        <f>B11/B20</f>
        <v>2.8474576271186443E-2</v>
      </c>
      <c r="C23" s="5">
        <f>(B23*50)/B5</f>
        <v>1.4237288135593222</v>
      </c>
    </row>
    <row r="24" spans="1:3">
      <c r="A24" s="6" t="s">
        <v>22</v>
      </c>
      <c r="B24" s="7">
        <f>B12/B20</f>
        <v>7.5457627118644066E-2</v>
      </c>
      <c r="C24" s="7">
        <f>(B24*50)/B6</f>
        <v>4.2249511264638331</v>
      </c>
    </row>
    <row r="25" spans="1:3">
      <c r="A25" s="4" t="s">
        <v>23</v>
      </c>
      <c r="B25" s="5">
        <f>B13/B20</f>
        <v>1.4237288135593222</v>
      </c>
      <c r="C25" s="5">
        <f>(B25*50)/B7</f>
        <v>7.1186440677966116</v>
      </c>
    </row>
    <row r="26" spans="1:3">
      <c r="A26" s="6" t="s">
        <v>14</v>
      </c>
      <c r="B26" s="7">
        <f>B16/B20</f>
        <v>8.4745762711864406E-3</v>
      </c>
      <c r="C26" s="7">
        <f>(B26*50)/B8</f>
        <v>0.42372881355932202</v>
      </c>
    </row>
    <row r="27" spans="1:3">
      <c r="A27" s="4" t="s">
        <v>24</v>
      </c>
      <c r="B27" s="5" t="s">
        <v>25</v>
      </c>
      <c r="C27" s="5">
        <f>50-C23-C24-C25-C26</f>
        <v>36.808947178620912</v>
      </c>
    </row>
    <row r="29" spans="1:3">
      <c r="A29" s="9" t="s">
        <v>26</v>
      </c>
      <c r="B29" s="9" t="s">
        <v>27</v>
      </c>
      <c r="C29" s="9" t="s">
        <v>28</v>
      </c>
    </row>
    <row r="30" spans="1:3">
      <c r="A30" s="5">
        <v>250</v>
      </c>
      <c r="B30" s="5">
        <f>B19*A30</f>
        <v>74.404761904761898</v>
      </c>
      <c r="C30" s="5">
        <f>B20*A30</f>
        <v>175.59523809523807</v>
      </c>
    </row>
    <row r="31" spans="1:3">
      <c r="A31" s="11">
        <v>300</v>
      </c>
      <c r="B31" s="11">
        <f>A31*B19</f>
        <v>89.285714285714292</v>
      </c>
      <c r="C31" s="11">
        <f>A31*B20</f>
        <v>210.71428571428569</v>
      </c>
    </row>
    <row r="32" spans="1:3">
      <c r="A32" s="5">
        <v>350</v>
      </c>
      <c r="B32" s="5">
        <f>A32*B19</f>
        <v>104.16666666666667</v>
      </c>
      <c r="C32" s="5">
        <f>A32*B20</f>
        <v>245.83333333333331</v>
      </c>
    </row>
    <row r="33" spans="1:3">
      <c r="A33" s="11">
        <v>500</v>
      </c>
      <c r="B33" s="11">
        <f>A33*B19</f>
        <v>148.8095238095238</v>
      </c>
      <c r="C33" s="11">
        <f>A33*B20</f>
        <v>351.19047619047615</v>
      </c>
    </row>
    <row r="34" spans="1:3">
      <c r="A34" s="5">
        <v>50000</v>
      </c>
      <c r="B34" s="5">
        <f>50*B19*1000</f>
        <v>14880.952380952382</v>
      </c>
      <c r="C34" s="5">
        <f>50*B20*1000</f>
        <v>35119.047619047611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B30" sqref="B30"/>
    </sheetView>
  </sheetViews>
  <sheetFormatPr defaultColWidth="8.625" defaultRowHeight="14.45"/>
  <cols>
    <col min="1" max="1" width="26.625" style="15" customWidth="1"/>
    <col min="2" max="2" width="36.125" style="14" customWidth="1"/>
    <col min="3" max="3" width="34.875" style="14" customWidth="1"/>
    <col min="4" max="4" width="36.125" style="15" customWidth="1"/>
    <col min="5" max="5" width="25.75" style="14" customWidth="1"/>
    <col min="6" max="6" width="24.75" style="15" customWidth="1"/>
    <col min="7" max="7" width="14.375" style="14" customWidth="1"/>
    <col min="8" max="16384" width="8.625" style="15"/>
  </cols>
  <sheetData>
    <row r="1" spans="1:7" ht="21">
      <c r="A1" s="13" t="s">
        <v>29</v>
      </c>
    </row>
    <row r="2" spans="1:7" ht="21">
      <c r="A2" s="16" t="s">
        <v>30</v>
      </c>
      <c r="B2" s="17"/>
      <c r="C2" s="18"/>
    </row>
    <row r="3" spans="1:7" ht="17.45">
      <c r="A3" s="19" t="s">
        <v>31</v>
      </c>
      <c r="B3" s="19" t="s">
        <v>32</v>
      </c>
      <c r="C3" s="19" t="s">
        <v>33</v>
      </c>
    </row>
    <row r="4" spans="1:7" ht="15.6">
      <c r="A4" s="20" t="s">
        <v>34</v>
      </c>
      <c r="B4" s="20">
        <v>9</v>
      </c>
      <c r="C4" s="20" t="s">
        <v>35</v>
      </c>
    </row>
    <row r="5" spans="1:7" ht="15.6">
      <c r="A5" s="21" t="s">
        <v>36</v>
      </c>
      <c r="B5" s="21">
        <v>4</v>
      </c>
      <c r="C5" s="22" t="s">
        <v>35</v>
      </c>
    </row>
    <row r="6" spans="1:7" ht="15.6">
      <c r="A6" s="20" t="s">
        <v>37</v>
      </c>
      <c r="B6" s="20">
        <v>2</v>
      </c>
      <c r="C6" s="20" t="s">
        <v>35</v>
      </c>
    </row>
    <row r="7" spans="1:7" ht="15.6">
      <c r="A7" s="21" t="s">
        <v>38</v>
      </c>
      <c r="B7" s="21">
        <v>0.32</v>
      </c>
      <c r="C7" s="22" t="s">
        <v>35</v>
      </c>
    </row>
    <row r="8" spans="1:7" ht="15.6">
      <c r="A8" s="20" t="s">
        <v>39</v>
      </c>
      <c r="B8" s="20">
        <v>0.9</v>
      </c>
      <c r="C8" s="20" t="s">
        <v>40</v>
      </c>
      <c r="G8" s="15"/>
    </row>
    <row r="9" spans="1:7" ht="15.6">
      <c r="A9" s="21" t="s">
        <v>41</v>
      </c>
      <c r="B9" s="21">
        <v>1.1200000000000001</v>
      </c>
      <c r="C9" s="21" t="s">
        <v>42</v>
      </c>
      <c r="G9" s="15"/>
    </row>
    <row r="10" spans="1:7" ht="15.6">
      <c r="A10" s="20" t="s">
        <v>43</v>
      </c>
      <c r="B10" s="20">
        <v>0.11</v>
      </c>
      <c r="C10" s="20" t="s">
        <v>44</v>
      </c>
      <c r="G10" s="15"/>
    </row>
    <row r="11" spans="1:7">
      <c r="G11" s="15"/>
    </row>
    <row r="12" spans="1:7" ht="21">
      <c r="A12" s="16" t="s">
        <v>45</v>
      </c>
      <c r="B12" s="18"/>
      <c r="C12" s="23" t="s">
        <v>46</v>
      </c>
      <c r="D12" s="24" t="s">
        <v>47</v>
      </c>
      <c r="G12" s="15"/>
    </row>
    <row r="13" spans="1:7" ht="15.6">
      <c r="A13" s="19" t="s">
        <v>48</v>
      </c>
      <c r="B13" s="19" t="s">
        <v>31</v>
      </c>
      <c r="C13" s="25" t="s">
        <v>49</v>
      </c>
      <c r="D13" s="25" t="s">
        <v>50</v>
      </c>
      <c r="G13" s="15"/>
    </row>
    <row r="14" spans="1:7" ht="15.6">
      <c r="A14" s="26">
        <v>3</v>
      </c>
      <c r="B14" s="20" t="s">
        <v>51</v>
      </c>
      <c r="C14" s="20">
        <f>(D14*B4*A14)/B4</f>
        <v>1</v>
      </c>
      <c r="D14" s="27">
        <v>0.33333333333333331</v>
      </c>
      <c r="G14" s="15"/>
    </row>
    <row r="15" spans="1:7" ht="15.6">
      <c r="A15" s="26">
        <v>0</v>
      </c>
      <c r="B15" s="21" t="s">
        <v>52</v>
      </c>
      <c r="C15" s="21">
        <f>(D15*B5*A15)/B4</f>
        <v>0</v>
      </c>
      <c r="D15" s="28">
        <v>0.33333333333333331</v>
      </c>
      <c r="G15" s="15"/>
    </row>
    <row r="16" spans="1:7" ht="15.6">
      <c r="A16" s="26">
        <v>0</v>
      </c>
      <c r="B16" s="20" t="s">
        <v>53</v>
      </c>
      <c r="C16" s="20">
        <f>(D16*B6*A16)/B4</f>
        <v>0</v>
      </c>
      <c r="D16" s="27">
        <v>0.33333333333333331</v>
      </c>
      <c r="G16" s="15"/>
    </row>
    <row r="17" spans="1:7" ht="15.6">
      <c r="A17" s="26">
        <v>0</v>
      </c>
      <c r="B17" s="21" t="s">
        <v>54</v>
      </c>
      <c r="C17" s="21">
        <f>(D17*B7*A17)/B4</f>
        <v>0</v>
      </c>
      <c r="D17" s="28">
        <v>0.33333333333333331</v>
      </c>
      <c r="G17" s="29"/>
    </row>
    <row r="18" spans="1:7" ht="15.6">
      <c r="A18" s="26">
        <v>0</v>
      </c>
      <c r="B18" s="20" t="s">
        <v>55</v>
      </c>
      <c r="C18" s="20">
        <f>(D18*B8*A18)/B4</f>
        <v>0</v>
      </c>
      <c r="D18" s="27">
        <f>5/3</f>
        <v>1.6666666666666667</v>
      </c>
      <c r="G18" s="29"/>
    </row>
    <row r="19" spans="1:7" ht="15.6">
      <c r="A19" s="26">
        <v>0</v>
      </c>
      <c r="B19" s="21" t="s">
        <v>56</v>
      </c>
      <c r="C19" s="21">
        <f>(D19*B9*A19)/B4</f>
        <v>0</v>
      </c>
      <c r="D19" s="28">
        <f>5/3</f>
        <v>1.6666666666666667</v>
      </c>
      <c r="G19" s="29"/>
    </row>
    <row r="20" spans="1:7" ht="15.6">
      <c r="A20" s="26">
        <v>0</v>
      </c>
      <c r="B20" s="20" t="s">
        <v>57</v>
      </c>
      <c r="C20" s="20">
        <f>(D20*A20*B9)/B4</f>
        <v>0</v>
      </c>
      <c r="D20" s="27">
        <f>9/4.48</f>
        <v>2.0089285714285712</v>
      </c>
      <c r="G20" s="29"/>
    </row>
    <row r="21" spans="1:7" ht="15.6">
      <c r="A21" s="26">
        <v>0</v>
      </c>
      <c r="B21" s="21" t="s">
        <v>58</v>
      </c>
      <c r="C21" s="21">
        <f>(D21*B10*A21)/B4</f>
        <v>0</v>
      </c>
      <c r="D21" s="28">
        <f>9/5.28</f>
        <v>1.7045454545454544</v>
      </c>
      <c r="G21" s="29"/>
    </row>
    <row r="22" spans="1:7">
      <c r="G22" s="29"/>
    </row>
    <row r="23" spans="1:7">
      <c r="G23" s="29"/>
    </row>
    <row r="24" spans="1:7">
      <c r="G24" s="29"/>
    </row>
    <row r="25" spans="1:7">
      <c r="G25" s="29"/>
    </row>
    <row r="26" spans="1:7">
      <c r="G26" s="29"/>
    </row>
    <row r="27" spans="1:7">
      <c r="G2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Hinman</dc:creator>
  <cp:keywords/>
  <dc:description/>
  <cp:lastModifiedBy>Yuli Wang</cp:lastModifiedBy>
  <cp:revision/>
  <dcterms:created xsi:type="dcterms:W3CDTF">2018-03-01T20:22:28Z</dcterms:created>
  <dcterms:modified xsi:type="dcterms:W3CDTF">2020-06-06T14:56:29Z</dcterms:modified>
  <cp:category/>
  <cp:contentStatus/>
</cp:coreProperties>
</file>