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vuw.sharepoint.com/sites/COL_ResearchApplications/Shared Documents/Manuscripts/SLD LNP Encapsulation Protocol/"/>
    </mc:Choice>
  </mc:AlternateContent>
  <xr:revisionPtr revIDLastSave="89" documentId="11_4981D15E2B3BCCD91E6E18ADB87BD54BD13C4397" xr6:coauthVersionLast="47" xr6:coauthVersionMax="47" xr10:uidLastSave="{B99DBC62-FBE9-477D-9EB8-400FE1CBCC9E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 s="1"/>
  <c r="A14" i="1"/>
  <c r="C11" i="1"/>
  <c r="B11" i="1" s="1"/>
  <c r="D9" i="1" s="1"/>
  <c r="D6" i="1" l="1"/>
  <c r="D8" i="1"/>
  <c r="D7" i="1"/>
  <c r="D11" i="1" l="1"/>
</calcChain>
</file>

<file path=xl/sharedStrings.xml><?xml version="1.0" encoding="utf-8"?>
<sst xmlns="http://schemas.openxmlformats.org/spreadsheetml/2006/main" count="18" uniqueCount="18">
  <si>
    <t>N/P</t>
  </si>
  <si>
    <t>Lipid</t>
  </si>
  <si>
    <t>DSPC</t>
  </si>
  <si>
    <t>Cholesterol</t>
  </si>
  <si>
    <t>MC3</t>
  </si>
  <si>
    <t>DMG-PEG2000</t>
  </si>
  <si>
    <t>mol%</t>
  </si>
  <si>
    <t>Total</t>
  </si>
  <si>
    <t>Total Volume Organic µL</t>
  </si>
  <si>
    <r>
      <t>Molecular weight gmol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</si>
  <si>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r>
      <t xml:space="preserve">Stock volume 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L</t>
    </r>
  </si>
  <si>
    <t>Total Prep Volume mL</t>
  </si>
  <si>
    <t>Flow Rate Ratio (aq:organic)</t>
  </si>
  <si>
    <r>
      <t xml:space="preserve">Total Aqueous Volume </t>
    </r>
    <r>
      <rPr>
        <b/>
        <sz val="11"/>
        <color theme="1"/>
        <rFont val="Calibri"/>
        <family val="2"/>
      </rPr>
      <t>mL</t>
    </r>
  </si>
  <si>
    <r>
      <t xml:space="preserve">mass mRNA </t>
    </r>
    <r>
      <rPr>
        <b/>
        <sz val="11"/>
        <color theme="1"/>
        <rFont val="Calibri"/>
        <family val="2"/>
      </rPr>
      <t>µg</t>
    </r>
  </si>
  <si>
    <r>
      <t xml:space="preserve">mRNA Concentration </t>
    </r>
    <r>
      <rPr>
        <b/>
        <sz val="11"/>
        <color theme="1"/>
        <rFont val="Calibri"/>
        <family val="2"/>
      </rPr>
      <t>µg/mL</t>
    </r>
  </si>
  <si>
    <t># ionisble amines</t>
  </si>
  <si>
    <r>
      <t>Average molecualr weight gmol</t>
    </r>
    <r>
      <rPr>
        <b/>
        <vertAlign val="superscript"/>
        <sz val="11"/>
        <color theme="1"/>
        <rFont val="Calibri"/>
        <family val="2"/>
        <scheme val="minor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</si>
</sst>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C2" sqref="C2"/>
    </sheetView>
  </sheetViews>
  <sheetFormatPr defaultRowHeight="14.5" x14ac:dyDescent="0.35"/>
  <cols>
    <col min="1" max="1" width="27" customWidth="1"/>
    <col min="2" max="2" width="31" customWidth="1"/>
    <col min="3" max="3" width="26.54296875" customWidth="1"/>
    <col min="4" max="4" width="26.36328125" customWidth="1"/>
  </cols>
  <sheetData>
    <row r="1" spans="1:4" x14ac:dyDescent="0.35">
      <c r="A1" s="3" t="s">
        <v>11</v>
      </c>
      <c r="B1" s="4" t="s">
        <v>12</v>
      </c>
      <c r="C1" s="4" t="s">
        <v>0</v>
      </c>
      <c r="D1" s="5" t="s">
        <v>16</v>
      </c>
    </row>
    <row r="2" spans="1:4" x14ac:dyDescent="0.35">
      <c r="A2" s="6">
        <v>1</v>
      </c>
      <c r="B2" s="7">
        <v>3</v>
      </c>
      <c r="C2" s="7">
        <v>4</v>
      </c>
      <c r="D2" s="8">
        <v>1</v>
      </c>
    </row>
    <row r="5" spans="1:4" ht="16.5" x14ac:dyDescent="0.35">
      <c r="A5" s="2" t="s">
        <v>1</v>
      </c>
      <c r="B5" s="2" t="s">
        <v>9</v>
      </c>
      <c r="C5" s="2" t="s">
        <v>6</v>
      </c>
      <c r="D5" s="2" t="s">
        <v>10</v>
      </c>
    </row>
    <row r="6" spans="1:4" x14ac:dyDescent="0.35">
      <c r="A6" t="s">
        <v>2</v>
      </c>
      <c r="B6">
        <v>790.16099999999994</v>
      </c>
      <c r="C6">
        <v>10</v>
      </c>
      <c r="D6" s="1">
        <f>((($A$2*B6)/$B$11)*(C6/100))/(1+$B$2)*1000</f>
        <v>33.67750699475684</v>
      </c>
    </row>
    <row r="7" spans="1:4" x14ac:dyDescent="0.35">
      <c r="A7" t="s">
        <v>3</v>
      </c>
      <c r="B7">
        <v>386.65</v>
      </c>
      <c r="C7">
        <v>38.5</v>
      </c>
      <c r="D7" s="1">
        <f t="shared" ref="D7:D9" si="0">((($A$2*B7)/$B$11)*(C7/100))/(1+$B$2)*1000</f>
        <v>63.445830794183117</v>
      </c>
    </row>
    <row r="8" spans="1:4" x14ac:dyDescent="0.35">
      <c r="A8" t="s">
        <v>4</v>
      </c>
      <c r="B8">
        <v>642.1</v>
      </c>
      <c r="C8">
        <v>50</v>
      </c>
      <c r="D8" s="1">
        <f t="shared" si="0"/>
        <v>136.83494402617549</v>
      </c>
    </row>
    <row r="9" spans="1:4" x14ac:dyDescent="0.35">
      <c r="A9" t="s">
        <v>5</v>
      </c>
      <c r="B9">
        <v>2509.1999999999998</v>
      </c>
      <c r="C9">
        <v>1.5</v>
      </c>
      <c r="D9" s="1">
        <f t="shared" si="0"/>
        <v>16.041718184884573</v>
      </c>
    </row>
    <row r="10" spans="1:4" ht="16.5" x14ac:dyDescent="0.35">
      <c r="B10" s="2" t="s">
        <v>17</v>
      </c>
      <c r="C10" t="s">
        <v>7</v>
      </c>
      <c r="D10" s="2" t="s">
        <v>8</v>
      </c>
    </row>
    <row r="11" spans="1:4" x14ac:dyDescent="0.35">
      <c r="B11" s="1">
        <f>(C6/C11)*B6+(C7/C11)*B7+(C8/C11)*B8+(C9/C11)*B9</f>
        <v>586.56434999999999</v>
      </c>
      <c r="C11">
        <f>SUM(C6:C9)</f>
        <v>100</v>
      </c>
      <c r="D11" s="1">
        <f>SUM(D6:D9)</f>
        <v>250</v>
      </c>
    </row>
    <row r="13" spans="1:4" x14ac:dyDescent="0.35">
      <c r="A13" s="2" t="s">
        <v>13</v>
      </c>
      <c r="B13" s="2" t="s">
        <v>14</v>
      </c>
      <c r="C13" s="2" t="s">
        <v>15</v>
      </c>
    </row>
    <row r="14" spans="1:4" x14ac:dyDescent="0.35">
      <c r="A14">
        <f>A2-(D11/1000)</f>
        <v>0.75</v>
      </c>
      <c r="B14" s="1">
        <f>(D8*340*D2)/(B8*100*C2)*1000</f>
        <v>181.13954589978067</v>
      </c>
      <c r="C14" s="1">
        <f>B14/A14</f>
        <v>241.5193945330409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78DB06D2300D4AB80B424CE30008E9" ma:contentTypeVersion="16" ma:contentTypeDescription="Create a new document." ma:contentTypeScope="" ma:versionID="8bb85d39cedacf1c554af8418091fa37">
  <xsd:schema xmlns:xsd="http://www.w3.org/2001/XMLSchema" xmlns:xs="http://www.w3.org/2001/XMLSchema" xmlns:p="http://schemas.microsoft.com/office/2006/metadata/properties" xmlns:ns2="1fa1019a-fc27-472d-8aa9-daa4691f902d" xmlns:ns3="354de732-54c4-4f6f-901a-66917b40cebf" targetNamespace="http://schemas.microsoft.com/office/2006/metadata/properties" ma:root="true" ma:fieldsID="014796431a12ef92bf45f05523a35429" ns2:_="" ns3:_="">
    <xsd:import namespace="1fa1019a-fc27-472d-8aa9-daa4691f902d"/>
    <xsd:import namespace="354de732-54c4-4f6f-901a-66917b40c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1019a-fc27-472d-8aa9-daa4691f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37fece0-7c67-4b6d-b059-36af53aee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de732-54c4-4f6f-901a-66917b40ce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9f1604-255a-479b-a462-2a93b7fa27ce}" ma:internalName="TaxCatchAll" ma:showField="CatchAllData" ma:web="354de732-54c4-4f6f-901a-66917b40c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BB130-DFEB-4737-8057-F90757EF95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A7FA31-B9CA-4E77-B44B-9037634044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a1019a-fc27-472d-8aa9-daa4691f902d"/>
    <ds:schemaRef ds:uri="354de732-54c4-4f6f-901a-66917b40c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Draper</dc:creator>
  <cp:lastModifiedBy>Sarah Draper</cp:lastModifiedBy>
  <dcterms:created xsi:type="dcterms:W3CDTF">2015-06-05T18:17:20Z</dcterms:created>
  <dcterms:modified xsi:type="dcterms:W3CDTF">2023-05-07T00:54:38Z</dcterms:modified>
</cp:coreProperties>
</file>